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一覧" sheetId="1" state="visible" r:id="rId1"/>
    <sheet xmlns:r="http://schemas.openxmlformats.org/officeDocument/2006/relationships" name="集計" sheetId="2" state="visible" r:id="rId2"/>
    <sheet xmlns:r="http://schemas.openxmlformats.org/officeDocument/2006/relationships" name="使い方" sheetId="3" state="visible" r:id="rId3"/>
  </sheets>
  <definedNames>
    <definedName name="_xlnm._FilterDatabase" localSheetId="0" hidden="1">'請求一覧'!$A$1:$L$301</definedName>
    <definedName name="_xlnm.Print_Titles" localSheetId="0">'請求一覧'!$1:$1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sz val="11"/>
    </font>
    <font>
      <name val="游ゴシック"/>
      <b val="1"/>
      <color rgb="001F3A68"/>
      <sz val="14"/>
    </font>
    <font>
      <name val="游ゴシック"/>
      <b val="1"/>
    </font>
    <font>
      <name val="游ゴシック"/>
    </font>
    <font>
      <name val="游ゴシック"/>
      <color rgb="00666666"/>
      <sz val="9"/>
    </font>
    <font>
      <name val="游ゴシック"/>
      <b val="1"/>
      <color rgb="001F3A68"/>
      <sz val="12"/>
    </font>
    <font>
      <name val="游ゴシック"/>
      <b val="1"/>
      <color rgb="001F3A68"/>
      <sz val="11"/>
    </font>
    <font>
      <name val="游ゴシック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EEF2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B7C3D6"/>
      </left>
      <right style="thin">
        <color rgb="00B7C3D6"/>
      </right>
      <top style="thin">
        <color rgb="00B7C3D6"/>
      </top>
      <bottom style="thin">
        <color rgb="00B7C3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2" fillId="4" borderId="1" pivotButton="0" quotePrefix="0" xfId="0"/>
    <xf numFmtId="49" fontId="2" fillId="4" borderId="1" pivotButton="0" quotePrefix="0" xfId="0"/>
    <xf numFmtId="0" fontId="2" fillId="4" borderId="1" pivotButton="0" quotePrefix="0" xfId="0"/>
    <xf numFmtId="3" fontId="2" fillId="4" borderId="1" pivotButton="0" quotePrefix="0" xfId="0"/>
    <xf numFmtId="3" fontId="2" fillId="3" borderId="1" pivotButton="0" quotePrefix="0" xfId="0"/>
    <xf numFmtId="0" fontId="2" fillId="3" borderId="1" applyAlignment="1" pivotButton="0" quotePrefix="0" xfId="0">
      <alignment horizontal="center"/>
    </xf>
    <xf numFmtId="164" fontId="2" fillId="0" borderId="1" pivotButton="0" quotePrefix="0" xfId="0"/>
    <xf numFmtId="49" fontId="2" fillId="0" borderId="1" pivotButton="0" quotePrefix="0" xfId="0"/>
    <xf numFmtId="0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  <xf numFmtId="0" fontId="4" fillId="0" borderId="1" pivotButton="0" quotePrefix="0" xfId="0"/>
    <xf numFmtId="3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3" fontId="4" fillId="0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2E1"/>
        </patternFill>
      </fill>
    </dxf>
    <dxf>
      <font>
        <color rgb="0080808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4" customWidth="1" min="3" max="3"/>
    <col width="26" customWidth="1" min="4" max="4"/>
    <col width="15" customWidth="1" min="5" max="5"/>
    <col width="15" customWidth="1" min="6" max="6"/>
    <col width="13" customWidth="1" min="7" max="7"/>
    <col width="13" customWidth="1" min="8" max="8"/>
    <col width="14" customWidth="1" min="9" max="9"/>
    <col width="12" customWidth="1" min="10" max="10"/>
    <col width="12" customWidth="1" min="11" max="11"/>
    <col width="11" customWidth="1" min="12" max="12"/>
  </cols>
  <sheetData>
    <row r="1" ht="34" customHeight="1">
      <c r="A1" s="1" t="inlineStr">
        <is>
          <t>請求日</t>
        </is>
      </c>
      <c r="B1" s="1" t="inlineStr">
        <is>
          <t>請求書番号</t>
        </is>
      </c>
      <c r="C1" s="1" t="inlineStr">
        <is>
          <t>請求先</t>
        </is>
      </c>
      <c r="D1" s="1" t="inlineStr">
        <is>
          <t>件名</t>
        </is>
      </c>
      <c r="E1" s="1" t="inlineStr">
        <is>
          <t>税抜金額（10%対象）</t>
        </is>
      </c>
      <c r="F1" s="1" t="inlineStr">
        <is>
          <t>税抜金額（8%対象）</t>
        </is>
      </c>
      <c r="G1" s="1" t="inlineStr">
        <is>
          <t>消費税（10%）</t>
        </is>
      </c>
      <c r="H1" s="1" t="inlineStr">
        <is>
          <t>消費税（8%）</t>
        </is>
      </c>
      <c r="I1" s="1" t="inlineStr">
        <is>
          <t>合計（税込）</t>
        </is>
      </c>
      <c r="J1" s="1" t="inlineStr">
        <is>
          <t>入金予定日</t>
        </is>
      </c>
      <c r="K1" s="1" t="inlineStr">
        <is>
          <t>入金日</t>
        </is>
      </c>
      <c r="L1" s="1" t="inlineStr">
        <is>
          <t>状態</t>
        </is>
      </c>
    </row>
    <row r="2">
      <c r="A2" s="2" t="n">
        <v>46265</v>
      </c>
      <c r="B2" s="3" t="inlineStr">
        <is>
          <t>2026-0001</t>
        </is>
      </c>
      <c r="C2" s="4" t="inlineStr">
        <is>
          <t>株式会社サンプル商事</t>
        </is>
      </c>
      <c r="D2" s="4" t="inlineStr">
        <is>
          <t>Webサイト保守 8月分</t>
        </is>
      </c>
      <c r="E2" s="5" t="n">
        <v>30000</v>
      </c>
      <c r="F2" s="5" t="n"/>
      <c r="G2" s="6">
        <f>IF(E2="","",ROUNDDOWN(E2*10/100,0))</f>
        <v/>
      </c>
      <c r="H2" s="6">
        <f>IF(F2="","",ROUNDDOWN(F2*8/100,0))</f>
        <v/>
      </c>
      <c r="I2" s="6">
        <f>IF(AND(E2="",F2=""),"",SUM(E2:H2))</f>
        <v/>
      </c>
      <c r="J2" s="2" t="n">
        <v>46295</v>
      </c>
      <c r="K2" s="2" t="n">
        <v>46294</v>
      </c>
      <c r="L2" s="7">
        <f>IF(I2="","",IF(K2&lt;&gt;"","入金済",IF(J2="","予定日なし",IF(J2&lt;TODAY(),"期限超過","入金待ち"))))</f>
        <v/>
      </c>
    </row>
    <row r="3">
      <c r="A3" s="2" t="n">
        <v>46310</v>
      </c>
      <c r="B3" s="3" t="inlineStr">
        <is>
          <t>2026-0002</t>
        </is>
      </c>
      <c r="C3" s="4" t="inlineStr">
        <is>
          <t>合同会社見本フーズ</t>
        </is>
      </c>
      <c r="D3" s="4" t="inlineStr">
        <is>
          <t>バナー制作・業務用コーヒー豆 10月分</t>
        </is>
      </c>
      <c r="E3" s="5" t="n">
        <v>15000</v>
      </c>
      <c r="F3" s="5" t="n">
        <v>7000</v>
      </c>
      <c r="G3" s="6">
        <f>IF(E3="","",ROUNDDOWN(E3*10/100,0))</f>
        <v/>
      </c>
      <c r="H3" s="6">
        <f>IF(F3="","",ROUNDDOWN(F3*8/100,0))</f>
        <v/>
      </c>
      <c r="I3" s="6">
        <f>IF(AND(E3="",F3=""),"",SUM(E3:H3))</f>
        <v/>
      </c>
      <c r="J3" s="2" t="n">
        <v>46356</v>
      </c>
      <c r="K3" s="2" t="n"/>
      <c r="L3" s="7">
        <f>IF(I3="","",IF(K3&lt;&gt;"","入金済",IF(J3="","予定日なし",IF(J3&lt;TODAY(),"期限超過","入金待ち"))))</f>
        <v/>
      </c>
    </row>
    <row r="4">
      <c r="A4" s="8" t="n"/>
      <c r="B4" s="9" t="n"/>
      <c r="C4" s="10" t="n"/>
      <c r="D4" s="10" t="n"/>
      <c r="E4" s="11" t="n"/>
      <c r="F4" s="11" t="n"/>
      <c r="G4" s="6">
        <f>IF(E4="","",ROUNDDOWN(E4*10/100,0))</f>
        <v/>
      </c>
      <c r="H4" s="6">
        <f>IF(F4="","",ROUNDDOWN(F4*8/100,0))</f>
        <v/>
      </c>
      <c r="I4" s="6">
        <f>IF(AND(E4="",F4=""),"",SUM(E4:H4))</f>
        <v/>
      </c>
      <c r="J4" s="8" t="n"/>
      <c r="K4" s="8" t="n"/>
      <c r="L4" s="7">
        <f>IF(I4="","",IF(K4&lt;&gt;"","入金済",IF(J4="","予定日なし",IF(J4&lt;TODAY(),"期限超過","入金待ち"))))</f>
        <v/>
      </c>
    </row>
    <row r="5">
      <c r="A5" s="8" t="n"/>
      <c r="B5" s="9" t="n"/>
      <c r="C5" s="10" t="n"/>
      <c r="D5" s="10" t="n"/>
      <c r="E5" s="11" t="n"/>
      <c r="F5" s="11" t="n"/>
      <c r="G5" s="6">
        <f>IF(E5="","",ROUNDDOWN(E5*10/100,0))</f>
        <v/>
      </c>
      <c r="H5" s="6">
        <f>IF(F5="","",ROUNDDOWN(F5*8/100,0))</f>
        <v/>
      </c>
      <c r="I5" s="6">
        <f>IF(AND(E5="",F5=""),"",SUM(E5:H5))</f>
        <v/>
      </c>
      <c r="J5" s="8" t="n"/>
      <c r="K5" s="8" t="n"/>
      <c r="L5" s="7">
        <f>IF(I5="","",IF(K5&lt;&gt;"","入金済",IF(J5="","予定日なし",IF(J5&lt;TODAY(),"期限超過","入金待ち"))))</f>
        <v/>
      </c>
    </row>
    <row r="6">
      <c r="A6" s="8" t="n"/>
      <c r="B6" s="9" t="n"/>
      <c r="C6" s="10" t="n"/>
      <c r="D6" s="10" t="n"/>
      <c r="E6" s="11" t="n"/>
      <c r="F6" s="11" t="n"/>
      <c r="G6" s="6">
        <f>IF(E6="","",ROUNDDOWN(E6*10/100,0))</f>
        <v/>
      </c>
      <c r="H6" s="6">
        <f>IF(F6="","",ROUNDDOWN(F6*8/100,0))</f>
        <v/>
      </c>
      <c r="I6" s="6">
        <f>IF(AND(E6="",F6=""),"",SUM(E6:H6))</f>
        <v/>
      </c>
      <c r="J6" s="8" t="n"/>
      <c r="K6" s="8" t="n"/>
      <c r="L6" s="7">
        <f>IF(I6="","",IF(K6&lt;&gt;"","入金済",IF(J6="","予定日なし",IF(J6&lt;TODAY(),"期限超過","入金待ち"))))</f>
        <v/>
      </c>
    </row>
    <row r="7">
      <c r="A7" s="8" t="n"/>
      <c r="B7" s="9" t="n"/>
      <c r="C7" s="10" t="n"/>
      <c r="D7" s="10" t="n"/>
      <c r="E7" s="11" t="n"/>
      <c r="F7" s="11" t="n"/>
      <c r="G7" s="6">
        <f>IF(E7="","",ROUNDDOWN(E7*10/100,0))</f>
        <v/>
      </c>
      <c r="H7" s="6">
        <f>IF(F7="","",ROUNDDOWN(F7*8/100,0))</f>
        <v/>
      </c>
      <c r="I7" s="6">
        <f>IF(AND(E7="",F7=""),"",SUM(E7:H7))</f>
        <v/>
      </c>
      <c r="J7" s="8" t="n"/>
      <c r="K7" s="8" t="n"/>
      <c r="L7" s="7">
        <f>IF(I7="","",IF(K7&lt;&gt;"","入金済",IF(J7="","予定日なし",IF(J7&lt;TODAY(),"期限超過","入金待ち"))))</f>
        <v/>
      </c>
    </row>
    <row r="8">
      <c r="A8" s="8" t="n"/>
      <c r="B8" s="9" t="n"/>
      <c r="C8" s="10" t="n"/>
      <c r="D8" s="10" t="n"/>
      <c r="E8" s="11" t="n"/>
      <c r="F8" s="11" t="n"/>
      <c r="G8" s="6">
        <f>IF(E8="","",ROUNDDOWN(E8*10/100,0))</f>
        <v/>
      </c>
      <c r="H8" s="6">
        <f>IF(F8="","",ROUNDDOWN(F8*8/100,0))</f>
        <v/>
      </c>
      <c r="I8" s="6">
        <f>IF(AND(E8="",F8=""),"",SUM(E8:H8))</f>
        <v/>
      </c>
      <c r="J8" s="8" t="n"/>
      <c r="K8" s="8" t="n"/>
      <c r="L8" s="7">
        <f>IF(I8="","",IF(K8&lt;&gt;"","入金済",IF(J8="","予定日なし",IF(J8&lt;TODAY(),"期限超過","入金待ち"))))</f>
        <v/>
      </c>
    </row>
    <row r="9">
      <c r="A9" s="8" t="n"/>
      <c r="B9" s="9" t="n"/>
      <c r="C9" s="10" t="n"/>
      <c r="D9" s="10" t="n"/>
      <c r="E9" s="11" t="n"/>
      <c r="F9" s="11" t="n"/>
      <c r="G9" s="6">
        <f>IF(E9="","",ROUNDDOWN(E9*10/100,0))</f>
        <v/>
      </c>
      <c r="H9" s="6">
        <f>IF(F9="","",ROUNDDOWN(F9*8/100,0))</f>
        <v/>
      </c>
      <c r="I9" s="6">
        <f>IF(AND(E9="",F9=""),"",SUM(E9:H9))</f>
        <v/>
      </c>
      <c r="J9" s="8" t="n"/>
      <c r="K9" s="8" t="n"/>
      <c r="L9" s="7">
        <f>IF(I9="","",IF(K9&lt;&gt;"","入金済",IF(J9="","予定日なし",IF(J9&lt;TODAY(),"期限超過","入金待ち"))))</f>
        <v/>
      </c>
    </row>
    <row r="10">
      <c r="A10" s="8" t="n"/>
      <c r="B10" s="9" t="n"/>
      <c r="C10" s="10" t="n"/>
      <c r="D10" s="10" t="n"/>
      <c r="E10" s="11" t="n"/>
      <c r="F10" s="11" t="n"/>
      <c r="G10" s="6">
        <f>IF(E10="","",ROUNDDOWN(E10*10/100,0))</f>
        <v/>
      </c>
      <c r="H10" s="6">
        <f>IF(F10="","",ROUNDDOWN(F10*8/100,0))</f>
        <v/>
      </c>
      <c r="I10" s="6">
        <f>IF(AND(E10="",F10=""),"",SUM(E10:H10))</f>
        <v/>
      </c>
      <c r="J10" s="8" t="n"/>
      <c r="K10" s="8" t="n"/>
      <c r="L10" s="7">
        <f>IF(I10="","",IF(K10&lt;&gt;"","入金済",IF(J10="","予定日なし",IF(J10&lt;TODAY(),"期限超過","入金待ち"))))</f>
        <v/>
      </c>
    </row>
    <row r="11">
      <c r="A11" s="8" t="n"/>
      <c r="B11" s="9" t="n"/>
      <c r="C11" s="10" t="n"/>
      <c r="D11" s="10" t="n"/>
      <c r="E11" s="11" t="n"/>
      <c r="F11" s="11" t="n"/>
      <c r="G11" s="6">
        <f>IF(E11="","",ROUNDDOWN(E11*10/100,0))</f>
        <v/>
      </c>
      <c r="H11" s="6">
        <f>IF(F11="","",ROUNDDOWN(F11*8/100,0))</f>
        <v/>
      </c>
      <c r="I11" s="6">
        <f>IF(AND(E11="",F11=""),"",SUM(E11:H11))</f>
        <v/>
      </c>
      <c r="J11" s="8" t="n"/>
      <c r="K11" s="8" t="n"/>
      <c r="L11" s="7">
        <f>IF(I11="","",IF(K11&lt;&gt;"","入金済",IF(J11="","予定日なし",IF(J11&lt;TODAY(),"期限超過","入金待ち"))))</f>
        <v/>
      </c>
    </row>
    <row r="12">
      <c r="A12" s="8" t="n"/>
      <c r="B12" s="9" t="n"/>
      <c r="C12" s="10" t="n"/>
      <c r="D12" s="10" t="n"/>
      <c r="E12" s="11" t="n"/>
      <c r="F12" s="11" t="n"/>
      <c r="G12" s="6">
        <f>IF(E12="","",ROUNDDOWN(E12*10/100,0))</f>
        <v/>
      </c>
      <c r="H12" s="6">
        <f>IF(F12="","",ROUNDDOWN(F12*8/100,0))</f>
        <v/>
      </c>
      <c r="I12" s="6">
        <f>IF(AND(E12="",F12=""),"",SUM(E12:H12))</f>
        <v/>
      </c>
      <c r="J12" s="8" t="n"/>
      <c r="K12" s="8" t="n"/>
      <c r="L12" s="7">
        <f>IF(I12="","",IF(K12&lt;&gt;"","入金済",IF(J12="","予定日なし",IF(J12&lt;TODAY(),"期限超過","入金待ち"))))</f>
        <v/>
      </c>
    </row>
    <row r="13">
      <c r="A13" s="8" t="n"/>
      <c r="B13" s="9" t="n"/>
      <c r="C13" s="10" t="n"/>
      <c r="D13" s="10" t="n"/>
      <c r="E13" s="11" t="n"/>
      <c r="F13" s="11" t="n"/>
      <c r="G13" s="6">
        <f>IF(E13="","",ROUNDDOWN(E13*10/100,0))</f>
        <v/>
      </c>
      <c r="H13" s="6">
        <f>IF(F13="","",ROUNDDOWN(F13*8/100,0))</f>
        <v/>
      </c>
      <c r="I13" s="6">
        <f>IF(AND(E13="",F13=""),"",SUM(E13:H13))</f>
        <v/>
      </c>
      <c r="J13" s="8" t="n"/>
      <c r="K13" s="8" t="n"/>
      <c r="L13" s="7">
        <f>IF(I13="","",IF(K13&lt;&gt;"","入金済",IF(J13="","予定日なし",IF(J13&lt;TODAY(),"期限超過","入金待ち"))))</f>
        <v/>
      </c>
    </row>
    <row r="14">
      <c r="A14" s="8" t="n"/>
      <c r="B14" s="9" t="n"/>
      <c r="C14" s="10" t="n"/>
      <c r="D14" s="10" t="n"/>
      <c r="E14" s="11" t="n"/>
      <c r="F14" s="11" t="n"/>
      <c r="G14" s="6">
        <f>IF(E14="","",ROUNDDOWN(E14*10/100,0))</f>
        <v/>
      </c>
      <c r="H14" s="6">
        <f>IF(F14="","",ROUNDDOWN(F14*8/100,0))</f>
        <v/>
      </c>
      <c r="I14" s="6">
        <f>IF(AND(E14="",F14=""),"",SUM(E14:H14))</f>
        <v/>
      </c>
      <c r="J14" s="8" t="n"/>
      <c r="K14" s="8" t="n"/>
      <c r="L14" s="7">
        <f>IF(I14="","",IF(K14&lt;&gt;"","入金済",IF(J14="","予定日なし",IF(J14&lt;TODAY(),"期限超過","入金待ち"))))</f>
        <v/>
      </c>
    </row>
    <row r="15">
      <c r="A15" s="8" t="n"/>
      <c r="B15" s="9" t="n"/>
      <c r="C15" s="10" t="n"/>
      <c r="D15" s="10" t="n"/>
      <c r="E15" s="11" t="n"/>
      <c r="F15" s="11" t="n"/>
      <c r="G15" s="6">
        <f>IF(E15="","",ROUNDDOWN(E15*10/100,0))</f>
        <v/>
      </c>
      <c r="H15" s="6">
        <f>IF(F15="","",ROUNDDOWN(F15*8/100,0))</f>
        <v/>
      </c>
      <c r="I15" s="6">
        <f>IF(AND(E15="",F15=""),"",SUM(E15:H15))</f>
        <v/>
      </c>
      <c r="J15" s="8" t="n"/>
      <c r="K15" s="8" t="n"/>
      <c r="L15" s="7">
        <f>IF(I15="","",IF(K15&lt;&gt;"","入金済",IF(J15="","予定日なし",IF(J15&lt;TODAY(),"期限超過","入金待ち"))))</f>
        <v/>
      </c>
    </row>
    <row r="16">
      <c r="A16" s="8" t="n"/>
      <c r="B16" s="9" t="n"/>
      <c r="C16" s="10" t="n"/>
      <c r="D16" s="10" t="n"/>
      <c r="E16" s="11" t="n"/>
      <c r="F16" s="11" t="n"/>
      <c r="G16" s="6">
        <f>IF(E16="","",ROUNDDOWN(E16*10/100,0))</f>
        <v/>
      </c>
      <c r="H16" s="6">
        <f>IF(F16="","",ROUNDDOWN(F16*8/100,0))</f>
        <v/>
      </c>
      <c r="I16" s="6">
        <f>IF(AND(E16="",F16=""),"",SUM(E16:H16))</f>
        <v/>
      </c>
      <c r="J16" s="8" t="n"/>
      <c r="K16" s="8" t="n"/>
      <c r="L16" s="7">
        <f>IF(I16="","",IF(K16&lt;&gt;"","入金済",IF(J16="","予定日なし",IF(J16&lt;TODAY(),"期限超過","入金待ち"))))</f>
        <v/>
      </c>
    </row>
    <row r="17">
      <c r="A17" s="8" t="n"/>
      <c r="B17" s="9" t="n"/>
      <c r="C17" s="10" t="n"/>
      <c r="D17" s="10" t="n"/>
      <c r="E17" s="11" t="n"/>
      <c r="F17" s="11" t="n"/>
      <c r="G17" s="6">
        <f>IF(E17="","",ROUNDDOWN(E17*10/100,0))</f>
        <v/>
      </c>
      <c r="H17" s="6">
        <f>IF(F17="","",ROUNDDOWN(F17*8/100,0))</f>
        <v/>
      </c>
      <c r="I17" s="6">
        <f>IF(AND(E17="",F17=""),"",SUM(E17:H17))</f>
        <v/>
      </c>
      <c r="J17" s="8" t="n"/>
      <c r="K17" s="8" t="n"/>
      <c r="L17" s="7">
        <f>IF(I17="","",IF(K17&lt;&gt;"","入金済",IF(J17="","予定日なし",IF(J17&lt;TODAY(),"期限超過","入金待ち"))))</f>
        <v/>
      </c>
    </row>
    <row r="18">
      <c r="A18" s="8" t="n"/>
      <c r="B18" s="9" t="n"/>
      <c r="C18" s="10" t="n"/>
      <c r="D18" s="10" t="n"/>
      <c r="E18" s="11" t="n"/>
      <c r="F18" s="11" t="n"/>
      <c r="G18" s="6">
        <f>IF(E18="","",ROUNDDOWN(E18*10/100,0))</f>
        <v/>
      </c>
      <c r="H18" s="6">
        <f>IF(F18="","",ROUNDDOWN(F18*8/100,0))</f>
        <v/>
      </c>
      <c r="I18" s="6">
        <f>IF(AND(E18="",F18=""),"",SUM(E18:H18))</f>
        <v/>
      </c>
      <c r="J18" s="8" t="n"/>
      <c r="K18" s="8" t="n"/>
      <c r="L18" s="7">
        <f>IF(I18="","",IF(K18&lt;&gt;"","入金済",IF(J18="","予定日なし",IF(J18&lt;TODAY(),"期限超過","入金待ち"))))</f>
        <v/>
      </c>
    </row>
    <row r="19">
      <c r="A19" s="8" t="n"/>
      <c r="B19" s="9" t="n"/>
      <c r="C19" s="10" t="n"/>
      <c r="D19" s="10" t="n"/>
      <c r="E19" s="11" t="n"/>
      <c r="F19" s="11" t="n"/>
      <c r="G19" s="6">
        <f>IF(E19="","",ROUNDDOWN(E19*10/100,0))</f>
        <v/>
      </c>
      <c r="H19" s="6">
        <f>IF(F19="","",ROUNDDOWN(F19*8/100,0))</f>
        <v/>
      </c>
      <c r="I19" s="6">
        <f>IF(AND(E19="",F19=""),"",SUM(E19:H19))</f>
        <v/>
      </c>
      <c r="J19" s="8" t="n"/>
      <c r="K19" s="8" t="n"/>
      <c r="L19" s="7">
        <f>IF(I19="","",IF(K19&lt;&gt;"","入金済",IF(J19="","予定日なし",IF(J19&lt;TODAY(),"期限超過","入金待ち"))))</f>
        <v/>
      </c>
    </row>
    <row r="20">
      <c r="A20" s="8" t="n"/>
      <c r="B20" s="9" t="n"/>
      <c r="C20" s="10" t="n"/>
      <c r="D20" s="10" t="n"/>
      <c r="E20" s="11" t="n"/>
      <c r="F20" s="11" t="n"/>
      <c r="G20" s="6">
        <f>IF(E20="","",ROUNDDOWN(E20*10/100,0))</f>
        <v/>
      </c>
      <c r="H20" s="6">
        <f>IF(F20="","",ROUNDDOWN(F20*8/100,0))</f>
        <v/>
      </c>
      <c r="I20" s="6">
        <f>IF(AND(E20="",F20=""),"",SUM(E20:H20))</f>
        <v/>
      </c>
      <c r="J20" s="8" t="n"/>
      <c r="K20" s="8" t="n"/>
      <c r="L20" s="7">
        <f>IF(I20="","",IF(K20&lt;&gt;"","入金済",IF(J20="","予定日なし",IF(J20&lt;TODAY(),"期限超過","入金待ち"))))</f>
        <v/>
      </c>
    </row>
    <row r="21">
      <c r="A21" s="8" t="n"/>
      <c r="B21" s="9" t="n"/>
      <c r="C21" s="10" t="n"/>
      <c r="D21" s="10" t="n"/>
      <c r="E21" s="11" t="n"/>
      <c r="F21" s="11" t="n"/>
      <c r="G21" s="6">
        <f>IF(E21="","",ROUNDDOWN(E21*10/100,0))</f>
        <v/>
      </c>
      <c r="H21" s="6">
        <f>IF(F21="","",ROUNDDOWN(F21*8/100,0))</f>
        <v/>
      </c>
      <c r="I21" s="6">
        <f>IF(AND(E21="",F21=""),"",SUM(E21:H21))</f>
        <v/>
      </c>
      <c r="J21" s="8" t="n"/>
      <c r="K21" s="8" t="n"/>
      <c r="L21" s="7">
        <f>IF(I21="","",IF(K21&lt;&gt;"","入金済",IF(J21="","予定日なし",IF(J21&lt;TODAY(),"期限超過","入金待ち"))))</f>
        <v/>
      </c>
    </row>
    <row r="22">
      <c r="A22" s="8" t="n"/>
      <c r="B22" s="9" t="n"/>
      <c r="C22" s="10" t="n"/>
      <c r="D22" s="10" t="n"/>
      <c r="E22" s="11" t="n"/>
      <c r="F22" s="11" t="n"/>
      <c r="G22" s="6">
        <f>IF(E22="","",ROUNDDOWN(E22*10/100,0))</f>
        <v/>
      </c>
      <c r="H22" s="6">
        <f>IF(F22="","",ROUNDDOWN(F22*8/100,0))</f>
        <v/>
      </c>
      <c r="I22" s="6">
        <f>IF(AND(E22="",F22=""),"",SUM(E22:H22))</f>
        <v/>
      </c>
      <c r="J22" s="8" t="n"/>
      <c r="K22" s="8" t="n"/>
      <c r="L22" s="7">
        <f>IF(I22="","",IF(K22&lt;&gt;"","入金済",IF(J22="","予定日なし",IF(J22&lt;TODAY(),"期限超過","入金待ち"))))</f>
        <v/>
      </c>
    </row>
    <row r="23">
      <c r="A23" s="8" t="n"/>
      <c r="B23" s="9" t="n"/>
      <c r="C23" s="10" t="n"/>
      <c r="D23" s="10" t="n"/>
      <c r="E23" s="11" t="n"/>
      <c r="F23" s="11" t="n"/>
      <c r="G23" s="6">
        <f>IF(E23="","",ROUNDDOWN(E23*10/100,0))</f>
        <v/>
      </c>
      <c r="H23" s="6">
        <f>IF(F23="","",ROUNDDOWN(F23*8/100,0))</f>
        <v/>
      </c>
      <c r="I23" s="6">
        <f>IF(AND(E23="",F23=""),"",SUM(E23:H23))</f>
        <v/>
      </c>
      <c r="J23" s="8" t="n"/>
      <c r="K23" s="8" t="n"/>
      <c r="L23" s="7">
        <f>IF(I23="","",IF(K23&lt;&gt;"","入金済",IF(J23="","予定日なし",IF(J23&lt;TODAY(),"期限超過","入金待ち"))))</f>
        <v/>
      </c>
    </row>
    <row r="24">
      <c r="A24" s="8" t="n"/>
      <c r="B24" s="9" t="n"/>
      <c r="C24" s="10" t="n"/>
      <c r="D24" s="10" t="n"/>
      <c r="E24" s="11" t="n"/>
      <c r="F24" s="11" t="n"/>
      <c r="G24" s="6">
        <f>IF(E24="","",ROUNDDOWN(E24*10/100,0))</f>
        <v/>
      </c>
      <c r="H24" s="6">
        <f>IF(F24="","",ROUNDDOWN(F24*8/100,0))</f>
        <v/>
      </c>
      <c r="I24" s="6">
        <f>IF(AND(E24="",F24=""),"",SUM(E24:H24))</f>
        <v/>
      </c>
      <c r="J24" s="8" t="n"/>
      <c r="K24" s="8" t="n"/>
      <c r="L24" s="7">
        <f>IF(I24="","",IF(K24&lt;&gt;"","入金済",IF(J24="","予定日なし",IF(J24&lt;TODAY(),"期限超過","入金待ち"))))</f>
        <v/>
      </c>
    </row>
    <row r="25">
      <c r="A25" s="8" t="n"/>
      <c r="B25" s="9" t="n"/>
      <c r="C25" s="10" t="n"/>
      <c r="D25" s="10" t="n"/>
      <c r="E25" s="11" t="n"/>
      <c r="F25" s="11" t="n"/>
      <c r="G25" s="6">
        <f>IF(E25="","",ROUNDDOWN(E25*10/100,0))</f>
        <v/>
      </c>
      <c r="H25" s="6">
        <f>IF(F25="","",ROUNDDOWN(F25*8/100,0))</f>
        <v/>
      </c>
      <c r="I25" s="6">
        <f>IF(AND(E25="",F25=""),"",SUM(E25:H25))</f>
        <v/>
      </c>
      <c r="J25" s="8" t="n"/>
      <c r="K25" s="8" t="n"/>
      <c r="L25" s="7">
        <f>IF(I25="","",IF(K25&lt;&gt;"","入金済",IF(J25="","予定日なし",IF(J25&lt;TODAY(),"期限超過","入金待ち"))))</f>
        <v/>
      </c>
    </row>
    <row r="26">
      <c r="A26" s="8" t="n"/>
      <c r="B26" s="9" t="n"/>
      <c r="C26" s="10" t="n"/>
      <c r="D26" s="10" t="n"/>
      <c r="E26" s="11" t="n"/>
      <c r="F26" s="11" t="n"/>
      <c r="G26" s="6">
        <f>IF(E26="","",ROUNDDOWN(E26*10/100,0))</f>
        <v/>
      </c>
      <c r="H26" s="6">
        <f>IF(F26="","",ROUNDDOWN(F26*8/100,0))</f>
        <v/>
      </c>
      <c r="I26" s="6">
        <f>IF(AND(E26="",F26=""),"",SUM(E26:H26))</f>
        <v/>
      </c>
      <c r="J26" s="8" t="n"/>
      <c r="K26" s="8" t="n"/>
      <c r="L26" s="7">
        <f>IF(I26="","",IF(K26&lt;&gt;"","入金済",IF(J26="","予定日なし",IF(J26&lt;TODAY(),"期限超過","入金待ち"))))</f>
        <v/>
      </c>
    </row>
    <row r="27">
      <c r="A27" s="8" t="n"/>
      <c r="B27" s="9" t="n"/>
      <c r="C27" s="10" t="n"/>
      <c r="D27" s="10" t="n"/>
      <c r="E27" s="11" t="n"/>
      <c r="F27" s="11" t="n"/>
      <c r="G27" s="6">
        <f>IF(E27="","",ROUNDDOWN(E27*10/100,0))</f>
        <v/>
      </c>
      <c r="H27" s="6">
        <f>IF(F27="","",ROUNDDOWN(F27*8/100,0))</f>
        <v/>
      </c>
      <c r="I27" s="6">
        <f>IF(AND(E27="",F27=""),"",SUM(E27:H27))</f>
        <v/>
      </c>
      <c r="J27" s="8" t="n"/>
      <c r="K27" s="8" t="n"/>
      <c r="L27" s="7">
        <f>IF(I27="","",IF(K27&lt;&gt;"","入金済",IF(J27="","予定日なし",IF(J27&lt;TODAY(),"期限超過","入金待ち"))))</f>
        <v/>
      </c>
    </row>
    <row r="28">
      <c r="A28" s="8" t="n"/>
      <c r="B28" s="9" t="n"/>
      <c r="C28" s="10" t="n"/>
      <c r="D28" s="10" t="n"/>
      <c r="E28" s="11" t="n"/>
      <c r="F28" s="11" t="n"/>
      <c r="G28" s="6">
        <f>IF(E28="","",ROUNDDOWN(E28*10/100,0))</f>
        <v/>
      </c>
      <c r="H28" s="6">
        <f>IF(F28="","",ROUNDDOWN(F28*8/100,0))</f>
        <v/>
      </c>
      <c r="I28" s="6">
        <f>IF(AND(E28="",F28=""),"",SUM(E28:H28))</f>
        <v/>
      </c>
      <c r="J28" s="8" t="n"/>
      <c r="K28" s="8" t="n"/>
      <c r="L28" s="7">
        <f>IF(I28="","",IF(K28&lt;&gt;"","入金済",IF(J28="","予定日なし",IF(J28&lt;TODAY(),"期限超過","入金待ち"))))</f>
        <v/>
      </c>
    </row>
    <row r="29">
      <c r="A29" s="8" t="n"/>
      <c r="B29" s="9" t="n"/>
      <c r="C29" s="10" t="n"/>
      <c r="D29" s="10" t="n"/>
      <c r="E29" s="11" t="n"/>
      <c r="F29" s="11" t="n"/>
      <c r="G29" s="6">
        <f>IF(E29="","",ROUNDDOWN(E29*10/100,0))</f>
        <v/>
      </c>
      <c r="H29" s="6">
        <f>IF(F29="","",ROUNDDOWN(F29*8/100,0))</f>
        <v/>
      </c>
      <c r="I29" s="6">
        <f>IF(AND(E29="",F29=""),"",SUM(E29:H29))</f>
        <v/>
      </c>
      <c r="J29" s="8" t="n"/>
      <c r="K29" s="8" t="n"/>
      <c r="L29" s="7">
        <f>IF(I29="","",IF(K29&lt;&gt;"","入金済",IF(J29="","予定日なし",IF(J29&lt;TODAY(),"期限超過","入金待ち"))))</f>
        <v/>
      </c>
    </row>
    <row r="30">
      <c r="A30" s="8" t="n"/>
      <c r="B30" s="9" t="n"/>
      <c r="C30" s="10" t="n"/>
      <c r="D30" s="10" t="n"/>
      <c r="E30" s="11" t="n"/>
      <c r="F30" s="11" t="n"/>
      <c r="G30" s="6">
        <f>IF(E30="","",ROUNDDOWN(E30*10/100,0))</f>
        <v/>
      </c>
      <c r="H30" s="6">
        <f>IF(F30="","",ROUNDDOWN(F30*8/100,0))</f>
        <v/>
      </c>
      <c r="I30" s="6">
        <f>IF(AND(E30="",F30=""),"",SUM(E30:H30))</f>
        <v/>
      </c>
      <c r="J30" s="8" t="n"/>
      <c r="K30" s="8" t="n"/>
      <c r="L30" s="7">
        <f>IF(I30="","",IF(K30&lt;&gt;"","入金済",IF(J30="","予定日なし",IF(J30&lt;TODAY(),"期限超過","入金待ち"))))</f>
        <v/>
      </c>
    </row>
    <row r="31">
      <c r="A31" s="8" t="n"/>
      <c r="B31" s="9" t="n"/>
      <c r="C31" s="10" t="n"/>
      <c r="D31" s="10" t="n"/>
      <c r="E31" s="11" t="n"/>
      <c r="F31" s="11" t="n"/>
      <c r="G31" s="6">
        <f>IF(E31="","",ROUNDDOWN(E31*10/100,0))</f>
        <v/>
      </c>
      <c r="H31" s="6">
        <f>IF(F31="","",ROUNDDOWN(F31*8/100,0))</f>
        <v/>
      </c>
      <c r="I31" s="6">
        <f>IF(AND(E31="",F31=""),"",SUM(E31:H31))</f>
        <v/>
      </c>
      <c r="J31" s="8" t="n"/>
      <c r="K31" s="8" t="n"/>
      <c r="L31" s="7">
        <f>IF(I31="","",IF(K31&lt;&gt;"","入金済",IF(J31="","予定日なし",IF(J31&lt;TODAY(),"期限超過","入金待ち"))))</f>
        <v/>
      </c>
    </row>
    <row r="32">
      <c r="A32" s="8" t="n"/>
      <c r="B32" s="9" t="n"/>
      <c r="C32" s="10" t="n"/>
      <c r="D32" s="10" t="n"/>
      <c r="E32" s="11" t="n"/>
      <c r="F32" s="11" t="n"/>
      <c r="G32" s="6">
        <f>IF(E32="","",ROUNDDOWN(E32*10/100,0))</f>
        <v/>
      </c>
      <c r="H32" s="6">
        <f>IF(F32="","",ROUNDDOWN(F32*8/100,0))</f>
        <v/>
      </c>
      <c r="I32" s="6">
        <f>IF(AND(E32="",F32=""),"",SUM(E32:H32))</f>
        <v/>
      </c>
      <c r="J32" s="8" t="n"/>
      <c r="K32" s="8" t="n"/>
      <c r="L32" s="7">
        <f>IF(I32="","",IF(K32&lt;&gt;"","入金済",IF(J32="","予定日なし",IF(J32&lt;TODAY(),"期限超過","入金待ち"))))</f>
        <v/>
      </c>
    </row>
    <row r="33">
      <c r="A33" s="8" t="n"/>
      <c r="B33" s="9" t="n"/>
      <c r="C33" s="10" t="n"/>
      <c r="D33" s="10" t="n"/>
      <c r="E33" s="11" t="n"/>
      <c r="F33" s="11" t="n"/>
      <c r="G33" s="6">
        <f>IF(E33="","",ROUNDDOWN(E33*10/100,0))</f>
        <v/>
      </c>
      <c r="H33" s="6">
        <f>IF(F33="","",ROUNDDOWN(F33*8/100,0))</f>
        <v/>
      </c>
      <c r="I33" s="6">
        <f>IF(AND(E33="",F33=""),"",SUM(E33:H33))</f>
        <v/>
      </c>
      <c r="J33" s="8" t="n"/>
      <c r="K33" s="8" t="n"/>
      <c r="L33" s="7">
        <f>IF(I33="","",IF(K33&lt;&gt;"","入金済",IF(J33="","予定日なし",IF(J33&lt;TODAY(),"期限超過","入金待ち"))))</f>
        <v/>
      </c>
    </row>
    <row r="34">
      <c r="A34" s="8" t="n"/>
      <c r="B34" s="9" t="n"/>
      <c r="C34" s="10" t="n"/>
      <c r="D34" s="10" t="n"/>
      <c r="E34" s="11" t="n"/>
      <c r="F34" s="11" t="n"/>
      <c r="G34" s="6">
        <f>IF(E34="","",ROUNDDOWN(E34*10/100,0))</f>
        <v/>
      </c>
      <c r="H34" s="6">
        <f>IF(F34="","",ROUNDDOWN(F34*8/100,0))</f>
        <v/>
      </c>
      <c r="I34" s="6">
        <f>IF(AND(E34="",F34=""),"",SUM(E34:H34))</f>
        <v/>
      </c>
      <c r="J34" s="8" t="n"/>
      <c r="K34" s="8" t="n"/>
      <c r="L34" s="7">
        <f>IF(I34="","",IF(K34&lt;&gt;"","入金済",IF(J34="","予定日なし",IF(J34&lt;TODAY(),"期限超過","入金待ち"))))</f>
        <v/>
      </c>
    </row>
    <row r="35">
      <c r="A35" s="8" t="n"/>
      <c r="B35" s="9" t="n"/>
      <c r="C35" s="10" t="n"/>
      <c r="D35" s="10" t="n"/>
      <c r="E35" s="11" t="n"/>
      <c r="F35" s="11" t="n"/>
      <c r="G35" s="6">
        <f>IF(E35="","",ROUNDDOWN(E35*10/100,0))</f>
        <v/>
      </c>
      <c r="H35" s="6">
        <f>IF(F35="","",ROUNDDOWN(F35*8/100,0))</f>
        <v/>
      </c>
      <c r="I35" s="6">
        <f>IF(AND(E35="",F35=""),"",SUM(E35:H35))</f>
        <v/>
      </c>
      <c r="J35" s="8" t="n"/>
      <c r="K35" s="8" t="n"/>
      <c r="L35" s="7">
        <f>IF(I35="","",IF(K35&lt;&gt;"","入金済",IF(J35="","予定日なし",IF(J35&lt;TODAY(),"期限超過","入金待ち"))))</f>
        <v/>
      </c>
    </row>
    <row r="36">
      <c r="A36" s="8" t="n"/>
      <c r="B36" s="9" t="n"/>
      <c r="C36" s="10" t="n"/>
      <c r="D36" s="10" t="n"/>
      <c r="E36" s="11" t="n"/>
      <c r="F36" s="11" t="n"/>
      <c r="G36" s="6">
        <f>IF(E36="","",ROUNDDOWN(E36*10/100,0))</f>
        <v/>
      </c>
      <c r="H36" s="6">
        <f>IF(F36="","",ROUNDDOWN(F36*8/100,0))</f>
        <v/>
      </c>
      <c r="I36" s="6">
        <f>IF(AND(E36="",F36=""),"",SUM(E36:H36))</f>
        <v/>
      </c>
      <c r="J36" s="8" t="n"/>
      <c r="K36" s="8" t="n"/>
      <c r="L36" s="7">
        <f>IF(I36="","",IF(K36&lt;&gt;"","入金済",IF(J36="","予定日なし",IF(J36&lt;TODAY(),"期限超過","入金待ち"))))</f>
        <v/>
      </c>
    </row>
    <row r="37">
      <c r="A37" s="8" t="n"/>
      <c r="B37" s="9" t="n"/>
      <c r="C37" s="10" t="n"/>
      <c r="D37" s="10" t="n"/>
      <c r="E37" s="11" t="n"/>
      <c r="F37" s="11" t="n"/>
      <c r="G37" s="6">
        <f>IF(E37="","",ROUNDDOWN(E37*10/100,0))</f>
        <v/>
      </c>
      <c r="H37" s="6">
        <f>IF(F37="","",ROUNDDOWN(F37*8/100,0))</f>
        <v/>
      </c>
      <c r="I37" s="6">
        <f>IF(AND(E37="",F37=""),"",SUM(E37:H37))</f>
        <v/>
      </c>
      <c r="J37" s="8" t="n"/>
      <c r="K37" s="8" t="n"/>
      <c r="L37" s="7">
        <f>IF(I37="","",IF(K37&lt;&gt;"","入金済",IF(J37="","予定日なし",IF(J37&lt;TODAY(),"期限超過","入金待ち"))))</f>
        <v/>
      </c>
    </row>
    <row r="38">
      <c r="A38" s="8" t="n"/>
      <c r="B38" s="9" t="n"/>
      <c r="C38" s="10" t="n"/>
      <c r="D38" s="10" t="n"/>
      <c r="E38" s="11" t="n"/>
      <c r="F38" s="11" t="n"/>
      <c r="G38" s="6">
        <f>IF(E38="","",ROUNDDOWN(E38*10/100,0))</f>
        <v/>
      </c>
      <c r="H38" s="6">
        <f>IF(F38="","",ROUNDDOWN(F38*8/100,0))</f>
        <v/>
      </c>
      <c r="I38" s="6">
        <f>IF(AND(E38="",F38=""),"",SUM(E38:H38))</f>
        <v/>
      </c>
      <c r="J38" s="8" t="n"/>
      <c r="K38" s="8" t="n"/>
      <c r="L38" s="7">
        <f>IF(I38="","",IF(K38&lt;&gt;"","入金済",IF(J38="","予定日なし",IF(J38&lt;TODAY(),"期限超過","入金待ち"))))</f>
        <v/>
      </c>
    </row>
    <row r="39">
      <c r="A39" s="8" t="n"/>
      <c r="B39" s="9" t="n"/>
      <c r="C39" s="10" t="n"/>
      <c r="D39" s="10" t="n"/>
      <c r="E39" s="11" t="n"/>
      <c r="F39" s="11" t="n"/>
      <c r="G39" s="6">
        <f>IF(E39="","",ROUNDDOWN(E39*10/100,0))</f>
        <v/>
      </c>
      <c r="H39" s="6">
        <f>IF(F39="","",ROUNDDOWN(F39*8/100,0))</f>
        <v/>
      </c>
      <c r="I39" s="6">
        <f>IF(AND(E39="",F39=""),"",SUM(E39:H39))</f>
        <v/>
      </c>
      <c r="J39" s="8" t="n"/>
      <c r="K39" s="8" t="n"/>
      <c r="L39" s="7">
        <f>IF(I39="","",IF(K39&lt;&gt;"","入金済",IF(J39="","予定日なし",IF(J39&lt;TODAY(),"期限超過","入金待ち"))))</f>
        <v/>
      </c>
    </row>
    <row r="40">
      <c r="A40" s="8" t="n"/>
      <c r="B40" s="9" t="n"/>
      <c r="C40" s="10" t="n"/>
      <c r="D40" s="10" t="n"/>
      <c r="E40" s="11" t="n"/>
      <c r="F40" s="11" t="n"/>
      <c r="G40" s="6">
        <f>IF(E40="","",ROUNDDOWN(E40*10/100,0))</f>
        <v/>
      </c>
      <c r="H40" s="6">
        <f>IF(F40="","",ROUNDDOWN(F40*8/100,0))</f>
        <v/>
      </c>
      <c r="I40" s="6">
        <f>IF(AND(E40="",F40=""),"",SUM(E40:H40))</f>
        <v/>
      </c>
      <c r="J40" s="8" t="n"/>
      <c r="K40" s="8" t="n"/>
      <c r="L40" s="7">
        <f>IF(I40="","",IF(K40&lt;&gt;"","入金済",IF(J40="","予定日なし",IF(J40&lt;TODAY(),"期限超過","入金待ち"))))</f>
        <v/>
      </c>
    </row>
    <row r="41">
      <c r="A41" s="8" t="n"/>
      <c r="B41" s="9" t="n"/>
      <c r="C41" s="10" t="n"/>
      <c r="D41" s="10" t="n"/>
      <c r="E41" s="11" t="n"/>
      <c r="F41" s="11" t="n"/>
      <c r="G41" s="6">
        <f>IF(E41="","",ROUNDDOWN(E41*10/100,0))</f>
        <v/>
      </c>
      <c r="H41" s="6">
        <f>IF(F41="","",ROUNDDOWN(F41*8/100,0))</f>
        <v/>
      </c>
      <c r="I41" s="6">
        <f>IF(AND(E41="",F41=""),"",SUM(E41:H41))</f>
        <v/>
      </c>
      <c r="J41" s="8" t="n"/>
      <c r="K41" s="8" t="n"/>
      <c r="L41" s="7">
        <f>IF(I41="","",IF(K41&lt;&gt;"","入金済",IF(J41="","予定日なし",IF(J41&lt;TODAY(),"期限超過","入金待ち"))))</f>
        <v/>
      </c>
    </row>
    <row r="42">
      <c r="A42" s="8" t="n"/>
      <c r="B42" s="9" t="n"/>
      <c r="C42" s="10" t="n"/>
      <c r="D42" s="10" t="n"/>
      <c r="E42" s="11" t="n"/>
      <c r="F42" s="11" t="n"/>
      <c r="G42" s="6">
        <f>IF(E42="","",ROUNDDOWN(E42*10/100,0))</f>
        <v/>
      </c>
      <c r="H42" s="6">
        <f>IF(F42="","",ROUNDDOWN(F42*8/100,0))</f>
        <v/>
      </c>
      <c r="I42" s="6">
        <f>IF(AND(E42="",F42=""),"",SUM(E42:H42))</f>
        <v/>
      </c>
      <c r="J42" s="8" t="n"/>
      <c r="K42" s="8" t="n"/>
      <c r="L42" s="7">
        <f>IF(I42="","",IF(K42&lt;&gt;"","入金済",IF(J42="","予定日なし",IF(J42&lt;TODAY(),"期限超過","入金待ち"))))</f>
        <v/>
      </c>
    </row>
    <row r="43">
      <c r="A43" s="8" t="n"/>
      <c r="B43" s="9" t="n"/>
      <c r="C43" s="10" t="n"/>
      <c r="D43" s="10" t="n"/>
      <c r="E43" s="11" t="n"/>
      <c r="F43" s="11" t="n"/>
      <c r="G43" s="6">
        <f>IF(E43="","",ROUNDDOWN(E43*10/100,0))</f>
        <v/>
      </c>
      <c r="H43" s="6">
        <f>IF(F43="","",ROUNDDOWN(F43*8/100,0))</f>
        <v/>
      </c>
      <c r="I43" s="6">
        <f>IF(AND(E43="",F43=""),"",SUM(E43:H43))</f>
        <v/>
      </c>
      <c r="J43" s="8" t="n"/>
      <c r="K43" s="8" t="n"/>
      <c r="L43" s="7">
        <f>IF(I43="","",IF(K43&lt;&gt;"","入金済",IF(J43="","予定日なし",IF(J43&lt;TODAY(),"期限超過","入金待ち"))))</f>
        <v/>
      </c>
    </row>
    <row r="44">
      <c r="A44" s="8" t="n"/>
      <c r="B44" s="9" t="n"/>
      <c r="C44" s="10" t="n"/>
      <c r="D44" s="10" t="n"/>
      <c r="E44" s="11" t="n"/>
      <c r="F44" s="11" t="n"/>
      <c r="G44" s="6">
        <f>IF(E44="","",ROUNDDOWN(E44*10/100,0))</f>
        <v/>
      </c>
      <c r="H44" s="6">
        <f>IF(F44="","",ROUNDDOWN(F44*8/100,0))</f>
        <v/>
      </c>
      <c r="I44" s="6">
        <f>IF(AND(E44="",F44=""),"",SUM(E44:H44))</f>
        <v/>
      </c>
      <c r="J44" s="8" t="n"/>
      <c r="K44" s="8" t="n"/>
      <c r="L44" s="7">
        <f>IF(I44="","",IF(K44&lt;&gt;"","入金済",IF(J44="","予定日なし",IF(J44&lt;TODAY(),"期限超過","入金待ち"))))</f>
        <v/>
      </c>
    </row>
    <row r="45">
      <c r="A45" s="8" t="n"/>
      <c r="B45" s="9" t="n"/>
      <c r="C45" s="10" t="n"/>
      <c r="D45" s="10" t="n"/>
      <c r="E45" s="11" t="n"/>
      <c r="F45" s="11" t="n"/>
      <c r="G45" s="6">
        <f>IF(E45="","",ROUNDDOWN(E45*10/100,0))</f>
        <v/>
      </c>
      <c r="H45" s="6">
        <f>IF(F45="","",ROUNDDOWN(F45*8/100,0))</f>
        <v/>
      </c>
      <c r="I45" s="6">
        <f>IF(AND(E45="",F45=""),"",SUM(E45:H45))</f>
        <v/>
      </c>
      <c r="J45" s="8" t="n"/>
      <c r="K45" s="8" t="n"/>
      <c r="L45" s="7">
        <f>IF(I45="","",IF(K45&lt;&gt;"","入金済",IF(J45="","予定日なし",IF(J45&lt;TODAY(),"期限超過","入金待ち"))))</f>
        <v/>
      </c>
    </row>
    <row r="46">
      <c r="A46" s="8" t="n"/>
      <c r="B46" s="9" t="n"/>
      <c r="C46" s="10" t="n"/>
      <c r="D46" s="10" t="n"/>
      <c r="E46" s="11" t="n"/>
      <c r="F46" s="11" t="n"/>
      <c r="G46" s="6">
        <f>IF(E46="","",ROUNDDOWN(E46*10/100,0))</f>
        <v/>
      </c>
      <c r="H46" s="6">
        <f>IF(F46="","",ROUNDDOWN(F46*8/100,0))</f>
        <v/>
      </c>
      <c r="I46" s="6">
        <f>IF(AND(E46="",F46=""),"",SUM(E46:H46))</f>
        <v/>
      </c>
      <c r="J46" s="8" t="n"/>
      <c r="K46" s="8" t="n"/>
      <c r="L46" s="7">
        <f>IF(I46="","",IF(K46&lt;&gt;"","入金済",IF(J46="","予定日なし",IF(J46&lt;TODAY(),"期限超過","入金待ち"))))</f>
        <v/>
      </c>
    </row>
    <row r="47">
      <c r="A47" s="8" t="n"/>
      <c r="B47" s="9" t="n"/>
      <c r="C47" s="10" t="n"/>
      <c r="D47" s="10" t="n"/>
      <c r="E47" s="11" t="n"/>
      <c r="F47" s="11" t="n"/>
      <c r="G47" s="6">
        <f>IF(E47="","",ROUNDDOWN(E47*10/100,0))</f>
        <v/>
      </c>
      <c r="H47" s="6">
        <f>IF(F47="","",ROUNDDOWN(F47*8/100,0))</f>
        <v/>
      </c>
      <c r="I47" s="6">
        <f>IF(AND(E47="",F47=""),"",SUM(E47:H47))</f>
        <v/>
      </c>
      <c r="J47" s="8" t="n"/>
      <c r="K47" s="8" t="n"/>
      <c r="L47" s="7">
        <f>IF(I47="","",IF(K47&lt;&gt;"","入金済",IF(J47="","予定日なし",IF(J47&lt;TODAY(),"期限超過","入金待ち"))))</f>
        <v/>
      </c>
    </row>
    <row r="48">
      <c r="A48" s="8" t="n"/>
      <c r="B48" s="9" t="n"/>
      <c r="C48" s="10" t="n"/>
      <c r="D48" s="10" t="n"/>
      <c r="E48" s="11" t="n"/>
      <c r="F48" s="11" t="n"/>
      <c r="G48" s="6">
        <f>IF(E48="","",ROUNDDOWN(E48*10/100,0))</f>
        <v/>
      </c>
      <c r="H48" s="6">
        <f>IF(F48="","",ROUNDDOWN(F48*8/100,0))</f>
        <v/>
      </c>
      <c r="I48" s="6">
        <f>IF(AND(E48="",F48=""),"",SUM(E48:H48))</f>
        <v/>
      </c>
      <c r="J48" s="8" t="n"/>
      <c r="K48" s="8" t="n"/>
      <c r="L48" s="7">
        <f>IF(I48="","",IF(K48&lt;&gt;"","入金済",IF(J48="","予定日なし",IF(J48&lt;TODAY(),"期限超過","入金待ち"))))</f>
        <v/>
      </c>
    </row>
    <row r="49">
      <c r="A49" s="8" t="n"/>
      <c r="B49" s="9" t="n"/>
      <c r="C49" s="10" t="n"/>
      <c r="D49" s="10" t="n"/>
      <c r="E49" s="11" t="n"/>
      <c r="F49" s="11" t="n"/>
      <c r="G49" s="6">
        <f>IF(E49="","",ROUNDDOWN(E49*10/100,0))</f>
        <v/>
      </c>
      <c r="H49" s="6">
        <f>IF(F49="","",ROUNDDOWN(F49*8/100,0))</f>
        <v/>
      </c>
      <c r="I49" s="6">
        <f>IF(AND(E49="",F49=""),"",SUM(E49:H49))</f>
        <v/>
      </c>
      <c r="J49" s="8" t="n"/>
      <c r="K49" s="8" t="n"/>
      <c r="L49" s="7">
        <f>IF(I49="","",IF(K49&lt;&gt;"","入金済",IF(J49="","予定日なし",IF(J49&lt;TODAY(),"期限超過","入金待ち"))))</f>
        <v/>
      </c>
    </row>
    <row r="50">
      <c r="A50" s="8" t="n"/>
      <c r="B50" s="9" t="n"/>
      <c r="C50" s="10" t="n"/>
      <c r="D50" s="10" t="n"/>
      <c r="E50" s="11" t="n"/>
      <c r="F50" s="11" t="n"/>
      <c r="G50" s="6">
        <f>IF(E50="","",ROUNDDOWN(E50*10/100,0))</f>
        <v/>
      </c>
      <c r="H50" s="6">
        <f>IF(F50="","",ROUNDDOWN(F50*8/100,0))</f>
        <v/>
      </c>
      <c r="I50" s="6">
        <f>IF(AND(E50="",F50=""),"",SUM(E50:H50))</f>
        <v/>
      </c>
      <c r="J50" s="8" t="n"/>
      <c r="K50" s="8" t="n"/>
      <c r="L50" s="7">
        <f>IF(I50="","",IF(K50&lt;&gt;"","入金済",IF(J50="","予定日なし",IF(J50&lt;TODAY(),"期限超過","入金待ち"))))</f>
        <v/>
      </c>
    </row>
    <row r="51">
      <c r="A51" s="8" t="n"/>
      <c r="B51" s="9" t="n"/>
      <c r="C51" s="10" t="n"/>
      <c r="D51" s="10" t="n"/>
      <c r="E51" s="11" t="n"/>
      <c r="F51" s="11" t="n"/>
      <c r="G51" s="6">
        <f>IF(E51="","",ROUNDDOWN(E51*10/100,0))</f>
        <v/>
      </c>
      <c r="H51" s="6">
        <f>IF(F51="","",ROUNDDOWN(F51*8/100,0))</f>
        <v/>
      </c>
      <c r="I51" s="6">
        <f>IF(AND(E51="",F51=""),"",SUM(E51:H51))</f>
        <v/>
      </c>
      <c r="J51" s="8" t="n"/>
      <c r="K51" s="8" t="n"/>
      <c r="L51" s="7">
        <f>IF(I51="","",IF(K51&lt;&gt;"","入金済",IF(J51="","予定日なし",IF(J51&lt;TODAY(),"期限超過","入金待ち"))))</f>
        <v/>
      </c>
    </row>
    <row r="52">
      <c r="A52" s="8" t="n"/>
      <c r="B52" s="9" t="n"/>
      <c r="C52" s="10" t="n"/>
      <c r="D52" s="10" t="n"/>
      <c r="E52" s="11" t="n"/>
      <c r="F52" s="11" t="n"/>
      <c r="G52" s="6">
        <f>IF(E52="","",ROUNDDOWN(E52*10/100,0))</f>
        <v/>
      </c>
      <c r="H52" s="6">
        <f>IF(F52="","",ROUNDDOWN(F52*8/100,0))</f>
        <v/>
      </c>
      <c r="I52" s="6">
        <f>IF(AND(E52="",F52=""),"",SUM(E52:H52))</f>
        <v/>
      </c>
      <c r="J52" s="8" t="n"/>
      <c r="K52" s="8" t="n"/>
      <c r="L52" s="7">
        <f>IF(I52="","",IF(K52&lt;&gt;"","入金済",IF(J52="","予定日なし",IF(J52&lt;TODAY(),"期限超過","入金待ち"))))</f>
        <v/>
      </c>
    </row>
    <row r="53">
      <c r="A53" s="8" t="n"/>
      <c r="B53" s="9" t="n"/>
      <c r="C53" s="10" t="n"/>
      <c r="D53" s="10" t="n"/>
      <c r="E53" s="11" t="n"/>
      <c r="F53" s="11" t="n"/>
      <c r="G53" s="6">
        <f>IF(E53="","",ROUNDDOWN(E53*10/100,0))</f>
        <v/>
      </c>
      <c r="H53" s="6">
        <f>IF(F53="","",ROUNDDOWN(F53*8/100,0))</f>
        <v/>
      </c>
      <c r="I53" s="6">
        <f>IF(AND(E53="",F53=""),"",SUM(E53:H53))</f>
        <v/>
      </c>
      <c r="J53" s="8" t="n"/>
      <c r="K53" s="8" t="n"/>
      <c r="L53" s="7">
        <f>IF(I53="","",IF(K53&lt;&gt;"","入金済",IF(J53="","予定日なし",IF(J53&lt;TODAY(),"期限超過","入金待ち"))))</f>
        <v/>
      </c>
    </row>
    <row r="54">
      <c r="A54" s="8" t="n"/>
      <c r="B54" s="9" t="n"/>
      <c r="C54" s="10" t="n"/>
      <c r="D54" s="10" t="n"/>
      <c r="E54" s="11" t="n"/>
      <c r="F54" s="11" t="n"/>
      <c r="G54" s="6">
        <f>IF(E54="","",ROUNDDOWN(E54*10/100,0))</f>
        <v/>
      </c>
      <c r="H54" s="6">
        <f>IF(F54="","",ROUNDDOWN(F54*8/100,0))</f>
        <v/>
      </c>
      <c r="I54" s="6">
        <f>IF(AND(E54="",F54=""),"",SUM(E54:H54))</f>
        <v/>
      </c>
      <c r="J54" s="8" t="n"/>
      <c r="K54" s="8" t="n"/>
      <c r="L54" s="7">
        <f>IF(I54="","",IF(K54&lt;&gt;"","入金済",IF(J54="","予定日なし",IF(J54&lt;TODAY(),"期限超過","入金待ち"))))</f>
        <v/>
      </c>
    </row>
    <row r="55">
      <c r="A55" s="8" t="n"/>
      <c r="B55" s="9" t="n"/>
      <c r="C55" s="10" t="n"/>
      <c r="D55" s="10" t="n"/>
      <c r="E55" s="11" t="n"/>
      <c r="F55" s="11" t="n"/>
      <c r="G55" s="6">
        <f>IF(E55="","",ROUNDDOWN(E55*10/100,0))</f>
        <v/>
      </c>
      <c r="H55" s="6">
        <f>IF(F55="","",ROUNDDOWN(F55*8/100,0))</f>
        <v/>
      </c>
      <c r="I55" s="6">
        <f>IF(AND(E55="",F55=""),"",SUM(E55:H55))</f>
        <v/>
      </c>
      <c r="J55" s="8" t="n"/>
      <c r="K55" s="8" t="n"/>
      <c r="L55" s="7">
        <f>IF(I55="","",IF(K55&lt;&gt;"","入金済",IF(J55="","予定日なし",IF(J55&lt;TODAY(),"期限超過","入金待ち"))))</f>
        <v/>
      </c>
    </row>
    <row r="56">
      <c r="A56" s="8" t="n"/>
      <c r="B56" s="9" t="n"/>
      <c r="C56" s="10" t="n"/>
      <c r="D56" s="10" t="n"/>
      <c r="E56" s="11" t="n"/>
      <c r="F56" s="11" t="n"/>
      <c r="G56" s="6">
        <f>IF(E56="","",ROUNDDOWN(E56*10/100,0))</f>
        <v/>
      </c>
      <c r="H56" s="6">
        <f>IF(F56="","",ROUNDDOWN(F56*8/100,0))</f>
        <v/>
      </c>
      <c r="I56" s="6">
        <f>IF(AND(E56="",F56=""),"",SUM(E56:H56))</f>
        <v/>
      </c>
      <c r="J56" s="8" t="n"/>
      <c r="K56" s="8" t="n"/>
      <c r="L56" s="7">
        <f>IF(I56="","",IF(K56&lt;&gt;"","入金済",IF(J56="","予定日なし",IF(J56&lt;TODAY(),"期限超過","入金待ち"))))</f>
        <v/>
      </c>
    </row>
    <row r="57">
      <c r="A57" s="8" t="n"/>
      <c r="B57" s="9" t="n"/>
      <c r="C57" s="10" t="n"/>
      <c r="D57" s="10" t="n"/>
      <c r="E57" s="11" t="n"/>
      <c r="F57" s="11" t="n"/>
      <c r="G57" s="6">
        <f>IF(E57="","",ROUNDDOWN(E57*10/100,0))</f>
        <v/>
      </c>
      <c r="H57" s="6">
        <f>IF(F57="","",ROUNDDOWN(F57*8/100,0))</f>
        <v/>
      </c>
      <c r="I57" s="6">
        <f>IF(AND(E57="",F57=""),"",SUM(E57:H57))</f>
        <v/>
      </c>
      <c r="J57" s="8" t="n"/>
      <c r="K57" s="8" t="n"/>
      <c r="L57" s="7">
        <f>IF(I57="","",IF(K57&lt;&gt;"","入金済",IF(J57="","予定日なし",IF(J57&lt;TODAY(),"期限超過","入金待ち"))))</f>
        <v/>
      </c>
    </row>
    <row r="58">
      <c r="A58" s="8" t="n"/>
      <c r="B58" s="9" t="n"/>
      <c r="C58" s="10" t="n"/>
      <c r="D58" s="10" t="n"/>
      <c r="E58" s="11" t="n"/>
      <c r="F58" s="11" t="n"/>
      <c r="G58" s="6">
        <f>IF(E58="","",ROUNDDOWN(E58*10/100,0))</f>
        <v/>
      </c>
      <c r="H58" s="6">
        <f>IF(F58="","",ROUNDDOWN(F58*8/100,0))</f>
        <v/>
      </c>
      <c r="I58" s="6">
        <f>IF(AND(E58="",F58=""),"",SUM(E58:H58))</f>
        <v/>
      </c>
      <c r="J58" s="8" t="n"/>
      <c r="K58" s="8" t="n"/>
      <c r="L58" s="7">
        <f>IF(I58="","",IF(K58&lt;&gt;"","入金済",IF(J58="","予定日なし",IF(J58&lt;TODAY(),"期限超過","入金待ち"))))</f>
        <v/>
      </c>
    </row>
    <row r="59">
      <c r="A59" s="8" t="n"/>
      <c r="B59" s="9" t="n"/>
      <c r="C59" s="10" t="n"/>
      <c r="D59" s="10" t="n"/>
      <c r="E59" s="11" t="n"/>
      <c r="F59" s="11" t="n"/>
      <c r="G59" s="6">
        <f>IF(E59="","",ROUNDDOWN(E59*10/100,0))</f>
        <v/>
      </c>
      <c r="H59" s="6">
        <f>IF(F59="","",ROUNDDOWN(F59*8/100,0))</f>
        <v/>
      </c>
      <c r="I59" s="6">
        <f>IF(AND(E59="",F59=""),"",SUM(E59:H59))</f>
        <v/>
      </c>
      <c r="J59" s="8" t="n"/>
      <c r="K59" s="8" t="n"/>
      <c r="L59" s="7">
        <f>IF(I59="","",IF(K59&lt;&gt;"","入金済",IF(J59="","予定日なし",IF(J59&lt;TODAY(),"期限超過","入金待ち"))))</f>
        <v/>
      </c>
    </row>
    <row r="60">
      <c r="A60" s="8" t="n"/>
      <c r="B60" s="9" t="n"/>
      <c r="C60" s="10" t="n"/>
      <c r="D60" s="10" t="n"/>
      <c r="E60" s="11" t="n"/>
      <c r="F60" s="11" t="n"/>
      <c r="G60" s="6">
        <f>IF(E60="","",ROUNDDOWN(E60*10/100,0))</f>
        <v/>
      </c>
      <c r="H60" s="6">
        <f>IF(F60="","",ROUNDDOWN(F60*8/100,0))</f>
        <v/>
      </c>
      <c r="I60" s="6">
        <f>IF(AND(E60="",F60=""),"",SUM(E60:H60))</f>
        <v/>
      </c>
      <c r="J60" s="8" t="n"/>
      <c r="K60" s="8" t="n"/>
      <c r="L60" s="7">
        <f>IF(I60="","",IF(K60&lt;&gt;"","入金済",IF(J60="","予定日なし",IF(J60&lt;TODAY(),"期限超過","入金待ち"))))</f>
        <v/>
      </c>
    </row>
    <row r="61">
      <c r="A61" s="8" t="n"/>
      <c r="B61" s="9" t="n"/>
      <c r="C61" s="10" t="n"/>
      <c r="D61" s="10" t="n"/>
      <c r="E61" s="11" t="n"/>
      <c r="F61" s="11" t="n"/>
      <c r="G61" s="6">
        <f>IF(E61="","",ROUNDDOWN(E61*10/100,0))</f>
        <v/>
      </c>
      <c r="H61" s="6">
        <f>IF(F61="","",ROUNDDOWN(F61*8/100,0))</f>
        <v/>
      </c>
      <c r="I61" s="6">
        <f>IF(AND(E61="",F61=""),"",SUM(E61:H61))</f>
        <v/>
      </c>
      <c r="J61" s="8" t="n"/>
      <c r="K61" s="8" t="n"/>
      <c r="L61" s="7">
        <f>IF(I61="","",IF(K61&lt;&gt;"","入金済",IF(J61="","予定日なし",IF(J61&lt;TODAY(),"期限超過","入金待ち"))))</f>
        <v/>
      </c>
    </row>
    <row r="62">
      <c r="A62" s="8" t="n"/>
      <c r="B62" s="9" t="n"/>
      <c r="C62" s="10" t="n"/>
      <c r="D62" s="10" t="n"/>
      <c r="E62" s="11" t="n"/>
      <c r="F62" s="11" t="n"/>
      <c r="G62" s="6">
        <f>IF(E62="","",ROUNDDOWN(E62*10/100,0))</f>
        <v/>
      </c>
      <c r="H62" s="6">
        <f>IF(F62="","",ROUNDDOWN(F62*8/100,0))</f>
        <v/>
      </c>
      <c r="I62" s="6">
        <f>IF(AND(E62="",F62=""),"",SUM(E62:H62))</f>
        <v/>
      </c>
      <c r="J62" s="8" t="n"/>
      <c r="K62" s="8" t="n"/>
      <c r="L62" s="7">
        <f>IF(I62="","",IF(K62&lt;&gt;"","入金済",IF(J62="","予定日なし",IF(J62&lt;TODAY(),"期限超過","入金待ち"))))</f>
        <v/>
      </c>
    </row>
    <row r="63">
      <c r="A63" s="8" t="n"/>
      <c r="B63" s="9" t="n"/>
      <c r="C63" s="10" t="n"/>
      <c r="D63" s="10" t="n"/>
      <c r="E63" s="11" t="n"/>
      <c r="F63" s="11" t="n"/>
      <c r="G63" s="6">
        <f>IF(E63="","",ROUNDDOWN(E63*10/100,0))</f>
        <v/>
      </c>
      <c r="H63" s="6">
        <f>IF(F63="","",ROUNDDOWN(F63*8/100,0))</f>
        <v/>
      </c>
      <c r="I63" s="6">
        <f>IF(AND(E63="",F63=""),"",SUM(E63:H63))</f>
        <v/>
      </c>
      <c r="J63" s="8" t="n"/>
      <c r="K63" s="8" t="n"/>
      <c r="L63" s="7">
        <f>IF(I63="","",IF(K63&lt;&gt;"","入金済",IF(J63="","予定日なし",IF(J63&lt;TODAY(),"期限超過","入金待ち"))))</f>
        <v/>
      </c>
    </row>
    <row r="64">
      <c r="A64" s="8" t="n"/>
      <c r="B64" s="9" t="n"/>
      <c r="C64" s="10" t="n"/>
      <c r="D64" s="10" t="n"/>
      <c r="E64" s="11" t="n"/>
      <c r="F64" s="11" t="n"/>
      <c r="G64" s="6">
        <f>IF(E64="","",ROUNDDOWN(E64*10/100,0))</f>
        <v/>
      </c>
      <c r="H64" s="6">
        <f>IF(F64="","",ROUNDDOWN(F64*8/100,0))</f>
        <v/>
      </c>
      <c r="I64" s="6">
        <f>IF(AND(E64="",F64=""),"",SUM(E64:H64))</f>
        <v/>
      </c>
      <c r="J64" s="8" t="n"/>
      <c r="K64" s="8" t="n"/>
      <c r="L64" s="7">
        <f>IF(I64="","",IF(K64&lt;&gt;"","入金済",IF(J64="","予定日なし",IF(J64&lt;TODAY(),"期限超過","入金待ち"))))</f>
        <v/>
      </c>
    </row>
    <row r="65">
      <c r="A65" s="8" t="n"/>
      <c r="B65" s="9" t="n"/>
      <c r="C65" s="10" t="n"/>
      <c r="D65" s="10" t="n"/>
      <c r="E65" s="11" t="n"/>
      <c r="F65" s="11" t="n"/>
      <c r="G65" s="6">
        <f>IF(E65="","",ROUNDDOWN(E65*10/100,0))</f>
        <v/>
      </c>
      <c r="H65" s="6">
        <f>IF(F65="","",ROUNDDOWN(F65*8/100,0))</f>
        <v/>
      </c>
      <c r="I65" s="6">
        <f>IF(AND(E65="",F65=""),"",SUM(E65:H65))</f>
        <v/>
      </c>
      <c r="J65" s="8" t="n"/>
      <c r="K65" s="8" t="n"/>
      <c r="L65" s="7">
        <f>IF(I65="","",IF(K65&lt;&gt;"","入金済",IF(J65="","予定日なし",IF(J65&lt;TODAY(),"期限超過","入金待ち"))))</f>
        <v/>
      </c>
    </row>
    <row r="66">
      <c r="A66" s="8" t="n"/>
      <c r="B66" s="9" t="n"/>
      <c r="C66" s="10" t="n"/>
      <c r="D66" s="10" t="n"/>
      <c r="E66" s="11" t="n"/>
      <c r="F66" s="11" t="n"/>
      <c r="G66" s="6">
        <f>IF(E66="","",ROUNDDOWN(E66*10/100,0))</f>
        <v/>
      </c>
      <c r="H66" s="6">
        <f>IF(F66="","",ROUNDDOWN(F66*8/100,0))</f>
        <v/>
      </c>
      <c r="I66" s="6">
        <f>IF(AND(E66="",F66=""),"",SUM(E66:H66))</f>
        <v/>
      </c>
      <c r="J66" s="8" t="n"/>
      <c r="K66" s="8" t="n"/>
      <c r="L66" s="7">
        <f>IF(I66="","",IF(K66&lt;&gt;"","入金済",IF(J66="","予定日なし",IF(J66&lt;TODAY(),"期限超過","入金待ち"))))</f>
        <v/>
      </c>
    </row>
    <row r="67">
      <c r="A67" s="8" t="n"/>
      <c r="B67" s="9" t="n"/>
      <c r="C67" s="10" t="n"/>
      <c r="D67" s="10" t="n"/>
      <c r="E67" s="11" t="n"/>
      <c r="F67" s="11" t="n"/>
      <c r="G67" s="6">
        <f>IF(E67="","",ROUNDDOWN(E67*10/100,0))</f>
        <v/>
      </c>
      <c r="H67" s="6">
        <f>IF(F67="","",ROUNDDOWN(F67*8/100,0))</f>
        <v/>
      </c>
      <c r="I67" s="6">
        <f>IF(AND(E67="",F67=""),"",SUM(E67:H67))</f>
        <v/>
      </c>
      <c r="J67" s="8" t="n"/>
      <c r="K67" s="8" t="n"/>
      <c r="L67" s="7">
        <f>IF(I67="","",IF(K67&lt;&gt;"","入金済",IF(J67="","予定日なし",IF(J67&lt;TODAY(),"期限超過","入金待ち"))))</f>
        <v/>
      </c>
    </row>
    <row r="68">
      <c r="A68" s="8" t="n"/>
      <c r="B68" s="9" t="n"/>
      <c r="C68" s="10" t="n"/>
      <c r="D68" s="10" t="n"/>
      <c r="E68" s="11" t="n"/>
      <c r="F68" s="11" t="n"/>
      <c r="G68" s="6">
        <f>IF(E68="","",ROUNDDOWN(E68*10/100,0))</f>
        <v/>
      </c>
      <c r="H68" s="6">
        <f>IF(F68="","",ROUNDDOWN(F68*8/100,0))</f>
        <v/>
      </c>
      <c r="I68" s="6">
        <f>IF(AND(E68="",F68=""),"",SUM(E68:H68))</f>
        <v/>
      </c>
      <c r="J68" s="8" t="n"/>
      <c r="K68" s="8" t="n"/>
      <c r="L68" s="7">
        <f>IF(I68="","",IF(K68&lt;&gt;"","入金済",IF(J68="","予定日なし",IF(J68&lt;TODAY(),"期限超過","入金待ち"))))</f>
        <v/>
      </c>
    </row>
    <row r="69">
      <c r="A69" s="8" t="n"/>
      <c r="B69" s="9" t="n"/>
      <c r="C69" s="10" t="n"/>
      <c r="D69" s="10" t="n"/>
      <c r="E69" s="11" t="n"/>
      <c r="F69" s="11" t="n"/>
      <c r="G69" s="6">
        <f>IF(E69="","",ROUNDDOWN(E69*10/100,0))</f>
        <v/>
      </c>
      <c r="H69" s="6">
        <f>IF(F69="","",ROUNDDOWN(F69*8/100,0))</f>
        <v/>
      </c>
      <c r="I69" s="6">
        <f>IF(AND(E69="",F69=""),"",SUM(E69:H69))</f>
        <v/>
      </c>
      <c r="J69" s="8" t="n"/>
      <c r="K69" s="8" t="n"/>
      <c r="L69" s="7">
        <f>IF(I69="","",IF(K69&lt;&gt;"","入金済",IF(J69="","予定日なし",IF(J69&lt;TODAY(),"期限超過","入金待ち"))))</f>
        <v/>
      </c>
    </row>
    <row r="70">
      <c r="A70" s="8" t="n"/>
      <c r="B70" s="9" t="n"/>
      <c r="C70" s="10" t="n"/>
      <c r="D70" s="10" t="n"/>
      <c r="E70" s="11" t="n"/>
      <c r="F70" s="11" t="n"/>
      <c r="G70" s="6">
        <f>IF(E70="","",ROUNDDOWN(E70*10/100,0))</f>
        <v/>
      </c>
      <c r="H70" s="6">
        <f>IF(F70="","",ROUNDDOWN(F70*8/100,0))</f>
        <v/>
      </c>
      <c r="I70" s="6">
        <f>IF(AND(E70="",F70=""),"",SUM(E70:H70))</f>
        <v/>
      </c>
      <c r="J70" s="8" t="n"/>
      <c r="K70" s="8" t="n"/>
      <c r="L70" s="7">
        <f>IF(I70="","",IF(K70&lt;&gt;"","入金済",IF(J70="","予定日なし",IF(J70&lt;TODAY(),"期限超過","入金待ち"))))</f>
        <v/>
      </c>
    </row>
    <row r="71">
      <c r="A71" s="8" t="n"/>
      <c r="B71" s="9" t="n"/>
      <c r="C71" s="10" t="n"/>
      <c r="D71" s="10" t="n"/>
      <c r="E71" s="11" t="n"/>
      <c r="F71" s="11" t="n"/>
      <c r="G71" s="6">
        <f>IF(E71="","",ROUNDDOWN(E71*10/100,0))</f>
        <v/>
      </c>
      <c r="H71" s="6">
        <f>IF(F71="","",ROUNDDOWN(F71*8/100,0))</f>
        <v/>
      </c>
      <c r="I71" s="6">
        <f>IF(AND(E71="",F71=""),"",SUM(E71:H71))</f>
        <v/>
      </c>
      <c r="J71" s="8" t="n"/>
      <c r="K71" s="8" t="n"/>
      <c r="L71" s="7">
        <f>IF(I71="","",IF(K71&lt;&gt;"","入金済",IF(J71="","予定日なし",IF(J71&lt;TODAY(),"期限超過","入金待ち"))))</f>
        <v/>
      </c>
    </row>
    <row r="72">
      <c r="A72" s="8" t="n"/>
      <c r="B72" s="9" t="n"/>
      <c r="C72" s="10" t="n"/>
      <c r="D72" s="10" t="n"/>
      <c r="E72" s="11" t="n"/>
      <c r="F72" s="11" t="n"/>
      <c r="G72" s="6">
        <f>IF(E72="","",ROUNDDOWN(E72*10/100,0))</f>
        <v/>
      </c>
      <c r="H72" s="6">
        <f>IF(F72="","",ROUNDDOWN(F72*8/100,0))</f>
        <v/>
      </c>
      <c r="I72" s="6">
        <f>IF(AND(E72="",F72=""),"",SUM(E72:H72))</f>
        <v/>
      </c>
      <c r="J72" s="8" t="n"/>
      <c r="K72" s="8" t="n"/>
      <c r="L72" s="7">
        <f>IF(I72="","",IF(K72&lt;&gt;"","入金済",IF(J72="","予定日なし",IF(J72&lt;TODAY(),"期限超過","入金待ち"))))</f>
        <v/>
      </c>
    </row>
    <row r="73">
      <c r="A73" s="8" t="n"/>
      <c r="B73" s="9" t="n"/>
      <c r="C73" s="10" t="n"/>
      <c r="D73" s="10" t="n"/>
      <c r="E73" s="11" t="n"/>
      <c r="F73" s="11" t="n"/>
      <c r="G73" s="6">
        <f>IF(E73="","",ROUNDDOWN(E73*10/100,0))</f>
        <v/>
      </c>
      <c r="H73" s="6">
        <f>IF(F73="","",ROUNDDOWN(F73*8/100,0))</f>
        <v/>
      </c>
      <c r="I73" s="6">
        <f>IF(AND(E73="",F73=""),"",SUM(E73:H73))</f>
        <v/>
      </c>
      <c r="J73" s="8" t="n"/>
      <c r="K73" s="8" t="n"/>
      <c r="L73" s="7">
        <f>IF(I73="","",IF(K73&lt;&gt;"","入金済",IF(J73="","予定日なし",IF(J73&lt;TODAY(),"期限超過","入金待ち"))))</f>
        <v/>
      </c>
    </row>
    <row r="74">
      <c r="A74" s="8" t="n"/>
      <c r="B74" s="9" t="n"/>
      <c r="C74" s="10" t="n"/>
      <c r="D74" s="10" t="n"/>
      <c r="E74" s="11" t="n"/>
      <c r="F74" s="11" t="n"/>
      <c r="G74" s="6">
        <f>IF(E74="","",ROUNDDOWN(E74*10/100,0))</f>
        <v/>
      </c>
      <c r="H74" s="6">
        <f>IF(F74="","",ROUNDDOWN(F74*8/100,0))</f>
        <v/>
      </c>
      <c r="I74" s="6">
        <f>IF(AND(E74="",F74=""),"",SUM(E74:H74))</f>
        <v/>
      </c>
      <c r="J74" s="8" t="n"/>
      <c r="K74" s="8" t="n"/>
      <c r="L74" s="7">
        <f>IF(I74="","",IF(K74&lt;&gt;"","入金済",IF(J74="","予定日なし",IF(J74&lt;TODAY(),"期限超過","入金待ち"))))</f>
        <v/>
      </c>
    </row>
    <row r="75">
      <c r="A75" s="8" t="n"/>
      <c r="B75" s="9" t="n"/>
      <c r="C75" s="10" t="n"/>
      <c r="D75" s="10" t="n"/>
      <c r="E75" s="11" t="n"/>
      <c r="F75" s="11" t="n"/>
      <c r="G75" s="6">
        <f>IF(E75="","",ROUNDDOWN(E75*10/100,0))</f>
        <v/>
      </c>
      <c r="H75" s="6">
        <f>IF(F75="","",ROUNDDOWN(F75*8/100,0))</f>
        <v/>
      </c>
      <c r="I75" s="6">
        <f>IF(AND(E75="",F75=""),"",SUM(E75:H75))</f>
        <v/>
      </c>
      <c r="J75" s="8" t="n"/>
      <c r="K75" s="8" t="n"/>
      <c r="L75" s="7">
        <f>IF(I75="","",IF(K75&lt;&gt;"","入金済",IF(J75="","予定日なし",IF(J75&lt;TODAY(),"期限超過","入金待ち"))))</f>
        <v/>
      </c>
    </row>
    <row r="76">
      <c r="A76" s="8" t="n"/>
      <c r="B76" s="9" t="n"/>
      <c r="C76" s="10" t="n"/>
      <c r="D76" s="10" t="n"/>
      <c r="E76" s="11" t="n"/>
      <c r="F76" s="11" t="n"/>
      <c r="G76" s="6">
        <f>IF(E76="","",ROUNDDOWN(E76*10/100,0))</f>
        <v/>
      </c>
      <c r="H76" s="6">
        <f>IF(F76="","",ROUNDDOWN(F76*8/100,0))</f>
        <v/>
      </c>
      <c r="I76" s="6">
        <f>IF(AND(E76="",F76=""),"",SUM(E76:H76))</f>
        <v/>
      </c>
      <c r="J76" s="8" t="n"/>
      <c r="K76" s="8" t="n"/>
      <c r="L76" s="7">
        <f>IF(I76="","",IF(K76&lt;&gt;"","入金済",IF(J76="","予定日なし",IF(J76&lt;TODAY(),"期限超過","入金待ち"))))</f>
        <v/>
      </c>
    </row>
    <row r="77">
      <c r="A77" s="8" t="n"/>
      <c r="B77" s="9" t="n"/>
      <c r="C77" s="10" t="n"/>
      <c r="D77" s="10" t="n"/>
      <c r="E77" s="11" t="n"/>
      <c r="F77" s="11" t="n"/>
      <c r="G77" s="6">
        <f>IF(E77="","",ROUNDDOWN(E77*10/100,0))</f>
        <v/>
      </c>
      <c r="H77" s="6">
        <f>IF(F77="","",ROUNDDOWN(F77*8/100,0))</f>
        <v/>
      </c>
      <c r="I77" s="6">
        <f>IF(AND(E77="",F77=""),"",SUM(E77:H77))</f>
        <v/>
      </c>
      <c r="J77" s="8" t="n"/>
      <c r="K77" s="8" t="n"/>
      <c r="L77" s="7">
        <f>IF(I77="","",IF(K77&lt;&gt;"","入金済",IF(J77="","予定日なし",IF(J77&lt;TODAY(),"期限超過","入金待ち"))))</f>
        <v/>
      </c>
    </row>
    <row r="78">
      <c r="A78" s="8" t="n"/>
      <c r="B78" s="9" t="n"/>
      <c r="C78" s="10" t="n"/>
      <c r="D78" s="10" t="n"/>
      <c r="E78" s="11" t="n"/>
      <c r="F78" s="11" t="n"/>
      <c r="G78" s="6">
        <f>IF(E78="","",ROUNDDOWN(E78*10/100,0))</f>
        <v/>
      </c>
      <c r="H78" s="6">
        <f>IF(F78="","",ROUNDDOWN(F78*8/100,0))</f>
        <v/>
      </c>
      <c r="I78" s="6">
        <f>IF(AND(E78="",F78=""),"",SUM(E78:H78))</f>
        <v/>
      </c>
      <c r="J78" s="8" t="n"/>
      <c r="K78" s="8" t="n"/>
      <c r="L78" s="7">
        <f>IF(I78="","",IF(K78&lt;&gt;"","入金済",IF(J78="","予定日なし",IF(J78&lt;TODAY(),"期限超過","入金待ち"))))</f>
        <v/>
      </c>
    </row>
    <row r="79">
      <c r="A79" s="8" t="n"/>
      <c r="B79" s="9" t="n"/>
      <c r="C79" s="10" t="n"/>
      <c r="D79" s="10" t="n"/>
      <c r="E79" s="11" t="n"/>
      <c r="F79" s="11" t="n"/>
      <c r="G79" s="6">
        <f>IF(E79="","",ROUNDDOWN(E79*10/100,0))</f>
        <v/>
      </c>
      <c r="H79" s="6">
        <f>IF(F79="","",ROUNDDOWN(F79*8/100,0))</f>
        <v/>
      </c>
      <c r="I79" s="6">
        <f>IF(AND(E79="",F79=""),"",SUM(E79:H79))</f>
        <v/>
      </c>
      <c r="J79" s="8" t="n"/>
      <c r="K79" s="8" t="n"/>
      <c r="L79" s="7">
        <f>IF(I79="","",IF(K79&lt;&gt;"","入金済",IF(J79="","予定日なし",IF(J79&lt;TODAY(),"期限超過","入金待ち"))))</f>
        <v/>
      </c>
    </row>
    <row r="80">
      <c r="A80" s="8" t="n"/>
      <c r="B80" s="9" t="n"/>
      <c r="C80" s="10" t="n"/>
      <c r="D80" s="10" t="n"/>
      <c r="E80" s="11" t="n"/>
      <c r="F80" s="11" t="n"/>
      <c r="G80" s="6">
        <f>IF(E80="","",ROUNDDOWN(E80*10/100,0))</f>
        <v/>
      </c>
      <c r="H80" s="6">
        <f>IF(F80="","",ROUNDDOWN(F80*8/100,0))</f>
        <v/>
      </c>
      <c r="I80" s="6">
        <f>IF(AND(E80="",F80=""),"",SUM(E80:H80))</f>
        <v/>
      </c>
      <c r="J80" s="8" t="n"/>
      <c r="K80" s="8" t="n"/>
      <c r="L80" s="7">
        <f>IF(I80="","",IF(K80&lt;&gt;"","入金済",IF(J80="","予定日なし",IF(J80&lt;TODAY(),"期限超過","入金待ち"))))</f>
        <v/>
      </c>
    </row>
    <row r="81">
      <c r="A81" s="8" t="n"/>
      <c r="B81" s="9" t="n"/>
      <c r="C81" s="10" t="n"/>
      <c r="D81" s="10" t="n"/>
      <c r="E81" s="11" t="n"/>
      <c r="F81" s="11" t="n"/>
      <c r="G81" s="6">
        <f>IF(E81="","",ROUNDDOWN(E81*10/100,0))</f>
        <v/>
      </c>
      <c r="H81" s="6">
        <f>IF(F81="","",ROUNDDOWN(F81*8/100,0))</f>
        <v/>
      </c>
      <c r="I81" s="6">
        <f>IF(AND(E81="",F81=""),"",SUM(E81:H81))</f>
        <v/>
      </c>
      <c r="J81" s="8" t="n"/>
      <c r="K81" s="8" t="n"/>
      <c r="L81" s="7">
        <f>IF(I81="","",IF(K81&lt;&gt;"","入金済",IF(J81="","予定日なし",IF(J81&lt;TODAY(),"期限超過","入金待ち"))))</f>
        <v/>
      </c>
    </row>
    <row r="82">
      <c r="A82" s="8" t="n"/>
      <c r="B82" s="9" t="n"/>
      <c r="C82" s="10" t="n"/>
      <c r="D82" s="10" t="n"/>
      <c r="E82" s="11" t="n"/>
      <c r="F82" s="11" t="n"/>
      <c r="G82" s="6">
        <f>IF(E82="","",ROUNDDOWN(E82*10/100,0))</f>
        <v/>
      </c>
      <c r="H82" s="6">
        <f>IF(F82="","",ROUNDDOWN(F82*8/100,0))</f>
        <v/>
      </c>
      <c r="I82" s="6">
        <f>IF(AND(E82="",F82=""),"",SUM(E82:H82))</f>
        <v/>
      </c>
      <c r="J82" s="8" t="n"/>
      <c r="K82" s="8" t="n"/>
      <c r="L82" s="7">
        <f>IF(I82="","",IF(K82&lt;&gt;"","入金済",IF(J82="","予定日なし",IF(J82&lt;TODAY(),"期限超過","入金待ち"))))</f>
        <v/>
      </c>
    </row>
    <row r="83">
      <c r="A83" s="8" t="n"/>
      <c r="B83" s="9" t="n"/>
      <c r="C83" s="10" t="n"/>
      <c r="D83" s="10" t="n"/>
      <c r="E83" s="11" t="n"/>
      <c r="F83" s="11" t="n"/>
      <c r="G83" s="6">
        <f>IF(E83="","",ROUNDDOWN(E83*10/100,0))</f>
        <v/>
      </c>
      <c r="H83" s="6">
        <f>IF(F83="","",ROUNDDOWN(F83*8/100,0))</f>
        <v/>
      </c>
      <c r="I83" s="6">
        <f>IF(AND(E83="",F83=""),"",SUM(E83:H83))</f>
        <v/>
      </c>
      <c r="J83" s="8" t="n"/>
      <c r="K83" s="8" t="n"/>
      <c r="L83" s="7">
        <f>IF(I83="","",IF(K83&lt;&gt;"","入金済",IF(J83="","予定日なし",IF(J83&lt;TODAY(),"期限超過","入金待ち"))))</f>
        <v/>
      </c>
    </row>
    <row r="84">
      <c r="A84" s="8" t="n"/>
      <c r="B84" s="9" t="n"/>
      <c r="C84" s="10" t="n"/>
      <c r="D84" s="10" t="n"/>
      <c r="E84" s="11" t="n"/>
      <c r="F84" s="11" t="n"/>
      <c r="G84" s="6">
        <f>IF(E84="","",ROUNDDOWN(E84*10/100,0))</f>
        <v/>
      </c>
      <c r="H84" s="6">
        <f>IF(F84="","",ROUNDDOWN(F84*8/100,0))</f>
        <v/>
      </c>
      <c r="I84" s="6">
        <f>IF(AND(E84="",F84=""),"",SUM(E84:H84))</f>
        <v/>
      </c>
      <c r="J84" s="8" t="n"/>
      <c r="K84" s="8" t="n"/>
      <c r="L84" s="7">
        <f>IF(I84="","",IF(K84&lt;&gt;"","入金済",IF(J84="","予定日なし",IF(J84&lt;TODAY(),"期限超過","入金待ち"))))</f>
        <v/>
      </c>
    </row>
    <row r="85">
      <c r="A85" s="8" t="n"/>
      <c r="B85" s="9" t="n"/>
      <c r="C85" s="10" t="n"/>
      <c r="D85" s="10" t="n"/>
      <c r="E85" s="11" t="n"/>
      <c r="F85" s="11" t="n"/>
      <c r="G85" s="6">
        <f>IF(E85="","",ROUNDDOWN(E85*10/100,0))</f>
        <v/>
      </c>
      <c r="H85" s="6">
        <f>IF(F85="","",ROUNDDOWN(F85*8/100,0))</f>
        <v/>
      </c>
      <c r="I85" s="6">
        <f>IF(AND(E85="",F85=""),"",SUM(E85:H85))</f>
        <v/>
      </c>
      <c r="J85" s="8" t="n"/>
      <c r="K85" s="8" t="n"/>
      <c r="L85" s="7">
        <f>IF(I85="","",IF(K85&lt;&gt;"","入金済",IF(J85="","予定日なし",IF(J85&lt;TODAY(),"期限超過","入金待ち"))))</f>
        <v/>
      </c>
    </row>
    <row r="86">
      <c r="A86" s="8" t="n"/>
      <c r="B86" s="9" t="n"/>
      <c r="C86" s="10" t="n"/>
      <c r="D86" s="10" t="n"/>
      <c r="E86" s="11" t="n"/>
      <c r="F86" s="11" t="n"/>
      <c r="G86" s="6">
        <f>IF(E86="","",ROUNDDOWN(E86*10/100,0))</f>
        <v/>
      </c>
      <c r="H86" s="6">
        <f>IF(F86="","",ROUNDDOWN(F86*8/100,0))</f>
        <v/>
      </c>
      <c r="I86" s="6">
        <f>IF(AND(E86="",F86=""),"",SUM(E86:H86))</f>
        <v/>
      </c>
      <c r="J86" s="8" t="n"/>
      <c r="K86" s="8" t="n"/>
      <c r="L86" s="7">
        <f>IF(I86="","",IF(K86&lt;&gt;"","入金済",IF(J86="","予定日なし",IF(J86&lt;TODAY(),"期限超過","入金待ち"))))</f>
        <v/>
      </c>
    </row>
    <row r="87">
      <c r="A87" s="8" t="n"/>
      <c r="B87" s="9" t="n"/>
      <c r="C87" s="10" t="n"/>
      <c r="D87" s="10" t="n"/>
      <c r="E87" s="11" t="n"/>
      <c r="F87" s="11" t="n"/>
      <c r="G87" s="6">
        <f>IF(E87="","",ROUNDDOWN(E87*10/100,0))</f>
        <v/>
      </c>
      <c r="H87" s="6">
        <f>IF(F87="","",ROUNDDOWN(F87*8/100,0))</f>
        <v/>
      </c>
      <c r="I87" s="6">
        <f>IF(AND(E87="",F87=""),"",SUM(E87:H87))</f>
        <v/>
      </c>
      <c r="J87" s="8" t="n"/>
      <c r="K87" s="8" t="n"/>
      <c r="L87" s="7">
        <f>IF(I87="","",IF(K87&lt;&gt;"","入金済",IF(J87="","予定日なし",IF(J87&lt;TODAY(),"期限超過","入金待ち"))))</f>
        <v/>
      </c>
    </row>
    <row r="88">
      <c r="A88" s="8" t="n"/>
      <c r="B88" s="9" t="n"/>
      <c r="C88" s="10" t="n"/>
      <c r="D88" s="10" t="n"/>
      <c r="E88" s="11" t="n"/>
      <c r="F88" s="11" t="n"/>
      <c r="G88" s="6">
        <f>IF(E88="","",ROUNDDOWN(E88*10/100,0))</f>
        <v/>
      </c>
      <c r="H88" s="6">
        <f>IF(F88="","",ROUNDDOWN(F88*8/100,0))</f>
        <v/>
      </c>
      <c r="I88" s="6">
        <f>IF(AND(E88="",F88=""),"",SUM(E88:H88))</f>
        <v/>
      </c>
      <c r="J88" s="8" t="n"/>
      <c r="K88" s="8" t="n"/>
      <c r="L88" s="7">
        <f>IF(I88="","",IF(K88&lt;&gt;"","入金済",IF(J88="","予定日なし",IF(J88&lt;TODAY(),"期限超過","入金待ち"))))</f>
        <v/>
      </c>
    </row>
    <row r="89">
      <c r="A89" s="8" t="n"/>
      <c r="B89" s="9" t="n"/>
      <c r="C89" s="10" t="n"/>
      <c r="D89" s="10" t="n"/>
      <c r="E89" s="11" t="n"/>
      <c r="F89" s="11" t="n"/>
      <c r="G89" s="6">
        <f>IF(E89="","",ROUNDDOWN(E89*10/100,0))</f>
        <v/>
      </c>
      <c r="H89" s="6">
        <f>IF(F89="","",ROUNDDOWN(F89*8/100,0))</f>
        <v/>
      </c>
      <c r="I89" s="6">
        <f>IF(AND(E89="",F89=""),"",SUM(E89:H89))</f>
        <v/>
      </c>
      <c r="J89" s="8" t="n"/>
      <c r="K89" s="8" t="n"/>
      <c r="L89" s="7">
        <f>IF(I89="","",IF(K89&lt;&gt;"","入金済",IF(J89="","予定日なし",IF(J89&lt;TODAY(),"期限超過","入金待ち"))))</f>
        <v/>
      </c>
    </row>
    <row r="90">
      <c r="A90" s="8" t="n"/>
      <c r="B90" s="9" t="n"/>
      <c r="C90" s="10" t="n"/>
      <c r="D90" s="10" t="n"/>
      <c r="E90" s="11" t="n"/>
      <c r="F90" s="11" t="n"/>
      <c r="G90" s="6">
        <f>IF(E90="","",ROUNDDOWN(E90*10/100,0))</f>
        <v/>
      </c>
      <c r="H90" s="6">
        <f>IF(F90="","",ROUNDDOWN(F90*8/100,0))</f>
        <v/>
      </c>
      <c r="I90" s="6">
        <f>IF(AND(E90="",F90=""),"",SUM(E90:H90))</f>
        <v/>
      </c>
      <c r="J90" s="8" t="n"/>
      <c r="K90" s="8" t="n"/>
      <c r="L90" s="7">
        <f>IF(I90="","",IF(K90&lt;&gt;"","入金済",IF(J90="","予定日なし",IF(J90&lt;TODAY(),"期限超過","入金待ち"))))</f>
        <v/>
      </c>
    </row>
    <row r="91">
      <c r="A91" s="8" t="n"/>
      <c r="B91" s="9" t="n"/>
      <c r="C91" s="10" t="n"/>
      <c r="D91" s="10" t="n"/>
      <c r="E91" s="11" t="n"/>
      <c r="F91" s="11" t="n"/>
      <c r="G91" s="6">
        <f>IF(E91="","",ROUNDDOWN(E91*10/100,0))</f>
        <v/>
      </c>
      <c r="H91" s="6">
        <f>IF(F91="","",ROUNDDOWN(F91*8/100,0))</f>
        <v/>
      </c>
      <c r="I91" s="6">
        <f>IF(AND(E91="",F91=""),"",SUM(E91:H91))</f>
        <v/>
      </c>
      <c r="J91" s="8" t="n"/>
      <c r="K91" s="8" t="n"/>
      <c r="L91" s="7">
        <f>IF(I91="","",IF(K91&lt;&gt;"","入金済",IF(J91="","予定日なし",IF(J91&lt;TODAY(),"期限超過","入金待ち"))))</f>
        <v/>
      </c>
    </row>
    <row r="92">
      <c r="A92" s="8" t="n"/>
      <c r="B92" s="9" t="n"/>
      <c r="C92" s="10" t="n"/>
      <c r="D92" s="10" t="n"/>
      <c r="E92" s="11" t="n"/>
      <c r="F92" s="11" t="n"/>
      <c r="G92" s="6">
        <f>IF(E92="","",ROUNDDOWN(E92*10/100,0))</f>
        <v/>
      </c>
      <c r="H92" s="6">
        <f>IF(F92="","",ROUNDDOWN(F92*8/100,0))</f>
        <v/>
      </c>
      <c r="I92" s="6">
        <f>IF(AND(E92="",F92=""),"",SUM(E92:H92))</f>
        <v/>
      </c>
      <c r="J92" s="8" t="n"/>
      <c r="K92" s="8" t="n"/>
      <c r="L92" s="7">
        <f>IF(I92="","",IF(K92&lt;&gt;"","入金済",IF(J92="","予定日なし",IF(J92&lt;TODAY(),"期限超過","入金待ち"))))</f>
        <v/>
      </c>
    </row>
    <row r="93">
      <c r="A93" s="8" t="n"/>
      <c r="B93" s="9" t="n"/>
      <c r="C93" s="10" t="n"/>
      <c r="D93" s="10" t="n"/>
      <c r="E93" s="11" t="n"/>
      <c r="F93" s="11" t="n"/>
      <c r="G93" s="6">
        <f>IF(E93="","",ROUNDDOWN(E93*10/100,0))</f>
        <v/>
      </c>
      <c r="H93" s="6">
        <f>IF(F93="","",ROUNDDOWN(F93*8/100,0))</f>
        <v/>
      </c>
      <c r="I93" s="6">
        <f>IF(AND(E93="",F93=""),"",SUM(E93:H93))</f>
        <v/>
      </c>
      <c r="J93" s="8" t="n"/>
      <c r="K93" s="8" t="n"/>
      <c r="L93" s="7">
        <f>IF(I93="","",IF(K93&lt;&gt;"","入金済",IF(J93="","予定日なし",IF(J93&lt;TODAY(),"期限超過","入金待ち"))))</f>
        <v/>
      </c>
    </row>
    <row r="94">
      <c r="A94" s="8" t="n"/>
      <c r="B94" s="9" t="n"/>
      <c r="C94" s="10" t="n"/>
      <c r="D94" s="10" t="n"/>
      <c r="E94" s="11" t="n"/>
      <c r="F94" s="11" t="n"/>
      <c r="G94" s="6">
        <f>IF(E94="","",ROUNDDOWN(E94*10/100,0))</f>
        <v/>
      </c>
      <c r="H94" s="6">
        <f>IF(F94="","",ROUNDDOWN(F94*8/100,0))</f>
        <v/>
      </c>
      <c r="I94" s="6">
        <f>IF(AND(E94="",F94=""),"",SUM(E94:H94))</f>
        <v/>
      </c>
      <c r="J94" s="8" t="n"/>
      <c r="K94" s="8" t="n"/>
      <c r="L94" s="7">
        <f>IF(I94="","",IF(K94&lt;&gt;"","入金済",IF(J94="","予定日なし",IF(J94&lt;TODAY(),"期限超過","入金待ち"))))</f>
        <v/>
      </c>
    </row>
    <row r="95">
      <c r="A95" s="8" t="n"/>
      <c r="B95" s="9" t="n"/>
      <c r="C95" s="10" t="n"/>
      <c r="D95" s="10" t="n"/>
      <c r="E95" s="11" t="n"/>
      <c r="F95" s="11" t="n"/>
      <c r="G95" s="6">
        <f>IF(E95="","",ROUNDDOWN(E95*10/100,0))</f>
        <v/>
      </c>
      <c r="H95" s="6">
        <f>IF(F95="","",ROUNDDOWN(F95*8/100,0))</f>
        <v/>
      </c>
      <c r="I95" s="6">
        <f>IF(AND(E95="",F95=""),"",SUM(E95:H95))</f>
        <v/>
      </c>
      <c r="J95" s="8" t="n"/>
      <c r="K95" s="8" t="n"/>
      <c r="L95" s="7">
        <f>IF(I95="","",IF(K95&lt;&gt;"","入金済",IF(J95="","予定日なし",IF(J95&lt;TODAY(),"期限超過","入金待ち"))))</f>
        <v/>
      </c>
    </row>
    <row r="96">
      <c r="A96" s="8" t="n"/>
      <c r="B96" s="9" t="n"/>
      <c r="C96" s="10" t="n"/>
      <c r="D96" s="10" t="n"/>
      <c r="E96" s="11" t="n"/>
      <c r="F96" s="11" t="n"/>
      <c r="G96" s="6">
        <f>IF(E96="","",ROUNDDOWN(E96*10/100,0))</f>
        <v/>
      </c>
      <c r="H96" s="6">
        <f>IF(F96="","",ROUNDDOWN(F96*8/100,0))</f>
        <v/>
      </c>
      <c r="I96" s="6">
        <f>IF(AND(E96="",F96=""),"",SUM(E96:H96))</f>
        <v/>
      </c>
      <c r="J96" s="8" t="n"/>
      <c r="K96" s="8" t="n"/>
      <c r="L96" s="7">
        <f>IF(I96="","",IF(K96&lt;&gt;"","入金済",IF(J96="","予定日なし",IF(J96&lt;TODAY(),"期限超過","入金待ち"))))</f>
        <v/>
      </c>
    </row>
    <row r="97">
      <c r="A97" s="8" t="n"/>
      <c r="B97" s="9" t="n"/>
      <c r="C97" s="10" t="n"/>
      <c r="D97" s="10" t="n"/>
      <c r="E97" s="11" t="n"/>
      <c r="F97" s="11" t="n"/>
      <c r="G97" s="6">
        <f>IF(E97="","",ROUNDDOWN(E97*10/100,0))</f>
        <v/>
      </c>
      <c r="H97" s="6">
        <f>IF(F97="","",ROUNDDOWN(F97*8/100,0))</f>
        <v/>
      </c>
      <c r="I97" s="6">
        <f>IF(AND(E97="",F97=""),"",SUM(E97:H97))</f>
        <v/>
      </c>
      <c r="J97" s="8" t="n"/>
      <c r="K97" s="8" t="n"/>
      <c r="L97" s="7">
        <f>IF(I97="","",IF(K97&lt;&gt;"","入金済",IF(J97="","予定日なし",IF(J97&lt;TODAY(),"期限超過","入金待ち"))))</f>
        <v/>
      </c>
    </row>
    <row r="98">
      <c r="A98" s="8" t="n"/>
      <c r="B98" s="9" t="n"/>
      <c r="C98" s="10" t="n"/>
      <c r="D98" s="10" t="n"/>
      <c r="E98" s="11" t="n"/>
      <c r="F98" s="11" t="n"/>
      <c r="G98" s="6">
        <f>IF(E98="","",ROUNDDOWN(E98*10/100,0))</f>
        <v/>
      </c>
      <c r="H98" s="6">
        <f>IF(F98="","",ROUNDDOWN(F98*8/100,0))</f>
        <v/>
      </c>
      <c r="I98" s="6">
        <f>IF(AND(E98="",F98=""),"",SUM(E98:H98))</f>
        <v/>
      </c>
      <c r="J98" s="8" t="n"/>
      <c r="K98" s="8" t="n"/>
      <c r="L98" s="7">
        <f>IF(I98="","",IF(K98&lt;&gt;"","入金済",IF(J98="","予定日なし",IF(J98&lt;TODAY(),"期限超過","入金待ち"))))</f>
        <v/>
      </c>
    </row>
    <row r="99">
      <c r="A99" s="8" t="n"/>
      <c r="B99" s="9" t="n"/>
      <c r="C99" s="10" t="n"/>
      <c r="D99" s="10" t="n"/>
      <c r="E99" s="11" t="n"/>
      <c r="F99" s="11" t="n"/>
      <c r="G99" s="6">
        <f>IF(E99="","",ROUNDDOWN(E99*10/100,0))</f>
        <v/>
      </c>
      <c r="H99" s="6">
        <f>IF(F99="","",ROUNDDOWN(F99*8/100,0))</f>
        <v/>
      </c>
      <c r="I99" s="6">
        <f>IF(AND(E99="",F99=""),"",SUM(E99:H99))</f>
        <v/>
      </c>
      <c r="J99" s="8" t="n"/>
      <c r="K99" s="8" t="n"/>
      <c r="L99" s="7">
        <f>IF(I99="","",IF(K99&lt;&gt;"","入金済",IF(J99="","予定日なし",IF(J99&lt;TODAY(),"期限超過","入金待ち"))))</f>
        <v/>
      </c>
    </row>
    <row r="100">
      <c r="A100" s="8" t="n"/>
      <c r="B100" s="9" t="n"/>
      <c r="C100" s="10" t="n"/>
      <c r="D100" s="10" t="n"/>
      <c r="E100" s="11" t="n"/>
      <c r="F100" s="11" t="n"/>
      <c r="G100" s="6">
        <f>IF(E100="","",ROUNDDOWN(E100*10/100,0))</f>
        <v/>
      </c>
      <c r="H100" s="6">
        <f>IF(F100="","",ROUNDDOWN(F100*8/100,0))</f>
        <v/>
      </c>
      <c r="I100" s="6">
        <f>IF(AND(E100="",F100=""),"",SUM(E100:H100))</f>
        <v/>
      </c>
      <c r="J100" s="8" t="n"/>
      <c r="K100" s="8" t="n"/>
      <c r="L100" s="7">
        <f>IF(I100="","",IF(K100&lt;&gt;"","入金済",IF(J100="","予定日なし",IF(J100&lt;TODAY(),"期限超過","入金待ち"))))</f>
        <v/>
      </c>
    </row>
    <row r="101">
      <c r="A101" s="8" t="n"/>
      <c r="B101" s="9" t="n"/>
      <c r="C101" s="10" t="n"/>
      <c r="D101" s="10" t="n"/>
      <c r="E101" s="11" t="n"/>
      <c r="F101" s="11" t="n"/>
      <c r="G101" s="6">
        <f>IF(E101="","",ROUNDDOWN(E101*10/100,0))</f>
        <v/>
      </c>
      <c r="H101" s="6">
        <f>IF(F101="","",ROUNDDOWN(F101*8/100,0))</f>
        <v/>
      </c>
      <c r="I101" s="6">
        <f>IF(AND(E101="",F101=""),"",SUM(E101:H101))</f>
        <v/>
      </c>
      <c r="J101" s="8" t="n"/>
      <c r="K101" s="8" t="n"/>
      <c r="L101" s="7">
        <f>IF(I101="","",IF(K101&lt;&gt;"","入金済",IF(J101="","予定日なし",IF(J101&lt;TODAY(),"期限超過","入金待ち"))))</f>
        <v/>
      </c>
    </row>
    <row r="102">
      <c r="A102" s="8" t="n"/>
      <c r="B102" s="9" t="n"/>
      <c r="C102" s="10" t="n"/>
      <c r="D102" s="10" t="n"/>
      <c r="E102" s="11" t="n"/>
      <c r="F102" s="11" t="n"/>
      <c r="G102" s="6">
        <f>IF(E102="","",ROUNDDOWN(E102*10/100,0))</f>
        <v/>
      </c>
      <c r="H102" s="6">
        <f>IF(F102="","",ROUNDDOWN(F102*8/100,0))</f>
        <v/>
      </c>
      <c r="I102" s="6">
        <f>IF(AND(E102="",F102=""),"",SUM(E102:H102))</f>
        <v/>
      </c>
      <c r="J102" s="8" t="n"/>
      <c r="K102" s="8" t="n"/>
      <c r="L102" s="7">
        <f>IF(I102="","",IF(K102&lt;&gt;"","入金済",IF(J102="","予定日なし",IF(J102&lt;TODAY(),"期限超過","入金待ち"))))</f>
        <v/>
      </c>
    </row>
    <row r="103">
      <c r="A103" s="8" t="n"/>
      <c r="B103" s="9" t="n"/>
      <c r="C103" s="10" t="n"/>
      <c r="D103" s="10" t="n"/>
      <c r="E103" s="11" t="n"/>
      <c r="F103" s="11" t="n"/>
      <c r="G103" s="6">
        <f>IF(E103="","",ROUNDDOWN(E103*10/100,0))</f>
        <v/>
      </c>
      <c r="H103" s="6">
        <f>IF(F103="","",ROUNDDOWN(F103*8/100,0))</f>
        <v/>
      </c>
      <c r="I103" s="6">
        <f>IF(AND(E103="",F103=""),"",SUM(E103:H103))</f>
        <v/>
      </c>
      <c r="J103" s="8" t="n"/>
      <c r="K103" s="8" t="n"/>
      <c r="L103" s="7">
        <f>IF(I103="","",IF(K103&lt;&gt;"","入金済",IF(J103="","予定日なし",IF(J103&lt;TODAY(),"期限超過","入金待ち"))))</f>
        <v/>
      </c>
    </row>
    <row r="104">
      <c r="A104" s="8" t="n"/>
      <c r="B104" s="9" t="n"/>
      <c r="C104" s="10" t="n"/>
      <c r="D104" s="10" t="n"/>
      <c r="E104" s="11" t="n"/>
      <c r="F104" s="11" t="n"/>
      <c r="G104" s="6">
        <f>IF(E104="","",ROUNDDOWN(E104*10/100,0))</f>
        <v/>
      </c>
      <c r="H104" s="6">
        <f>IF(F104="","",ROUNDDOWN(F104*8/100,0))</f>
        <v/>
      </c>
      <c r="I104" s="6">
        <f>IF(AND(E104="",F104=""),"",SUM(E104:H104))</f>
        <v/>
      </c>
      <c r="J104" s="8" t="n"/>
      <c r="K104" s="8" t="n"/>
      <c r="L104" s="7">
        <f>IF(I104="","",IF(K104&lt;&gt;"","入金済",IF(J104="","予定日なし",IF(J104&lt;TODAY(),"期限超過","入金待ち"))))</f>
        <v/>
      </c>
    </row>
    <row r="105">
      <c r="A105" s="8" t="n"/>
      <c r="B105" s="9" t="n"/>
      <c r="C105" s="10" t="n"/>
      <c r="D105" s="10" t="n"/>
      <c r="E105" s="11" t="n"/>
      <c r="F105" s="11" t="n"/>
      <c r="G105" s="6">
        <f>IF(E105="","",ROUNDDOWN(E105*10/100,0))</f>
        <v/>
      </c>
      <c r="H105" s="6">
        <f>IF(F105="","",ROUNDDOWN(F105*8/100,0))</f>
        <v/>
      </c>
      <c r="I105" s="6">
        <f>IF(AND(E105="",F105=""),"",SUM(E105:H105))</f>
        <v/>
      </c>
      <c r="J105" s="8" t="n"/>
      <c r="K105" s="8" t="n"/>
      <c r="L105" s="7">
        <f>IF(I105="","",IF(K105&lt;&gt;"","入金済",IF(J105="","予定日なし",IF(J105&lt;TODAY(),"期限超過","入金待ち"))))</f>
        <v/>
      </c>
    </row>
    <row r="106">
      <c r="A106" s="8" t="n"/>
      <c r="B106" s="9" t="n"/>
      <c r="C106" s="10" t="n"/>
      <c r="D106" s="10" t="n"/>
      <c r="E106" s="11" t="n"/>
      <c r="F106" s="11" t="n"/>
      <c r="G106" s="6">
        <f>IF(E106="","",ROUNDDOWN(E106*10/100,0))</f>
        <v/>
      </c>
      <c r="H106" s="6">
        <f>IF(F106="","",ROUNDDOWN(F106*8/100,0))</f>
        <v/>
      </c>
      <c r="I106" s="6">
        <f>IF(AND(E106="",F106=""),"",SUM(E106:H106))</f>
        <v/>
      </c>
      <c r="J106" s="8" t="n"/>
      <c r="K106" s="8" t="n"/>
      <c r="L106" s="7">
        <f>IF(I106="","",IF(K106&lt;&gt;"","入金済",IF(J106="","予定日なし",IF(J106&lt;TODAY(),"期限超過","入金待ち"))))</f>
        <v/>
      </c>
    </row>
    <row r="107">
      <c r="A107" s="8" t="n"/>
      <c r="B107" s="9" t="n"/>
      <c r="C107" s="10" t="n"/>
      <c r="D107" s="10" t="n"/>
      <c r="E107" s="11" t="n"/>
      <c r="F107" s="11" t="n"/>
      <c r="G107" s="6">
        <f>IF(E107="","",ROUNDDOWN(E107*10/100,0))</f>
        <v/>
      </c>
      <c r="H107" s="6">
        <f>IF(F107="","",ROUNDDOWN(F107*8/100,0))</f>
        <v/>
      </c>
      <c r="I107" s="6">
        <f>IF(AND(E107="",F107=""),"",SUM(E107:H107))</f>
        <v/>
      </c>
      <c r="J107" s="8" t="n"/>
      <c r="K107" s="8" t="n"/>
      <c r="L107" s="7">
        <f>IF(I107="","",IF(K107&lt;&gt;"","入金済",IF(J107="","予定日なし",IF(J107&lt;TODAY(),"期限超過","入金待ち"))))</f>
        <v/>
      </c>
    </row>
    <row r="108">
      <c r="A108" s="8" t="n"/>
      <c r="B108" s="9" t="n"/>
      <c r="C108" s="10" t="n"/>
      <c r="D108" s="10" t="n"/>
      <c r="E108" s="11" t="n"/>
      <c r="F108" s="11" t="n"/>
      <c r="G108" s="6">
        <f>IF(E108="","",ROUNDDOWN(E108*10/100,0))</f>
        <v/>
      </c>
      <c r="H108" s="6">
        <f>IF(F108="","",ROUNDDOWN(F108*8/100,0))</f>
        <v/>
      </c>
      <c r="I108" s="6">
        <f>IF(AND(E108="",F108=""),"",SUM(E108:H108))</f>
        <v/>
      </c>
      <c r="J108" s="8" t="n"/>
      <c r="K108" s="8" t="n"/>
      <c r="L108" s="7">
        <f>IF(I108="","",IF(K108&lt;&gt;"","入金済",IF(J108="","予定日なし",IF(J108&lt;TODAY(),"期限超過","入金待ち"))))</f>
        <v/>
      </c>
    </row>
    <row r="109">
      <c r="A109" s="8" t="n"/>
      <c r="B109" s="9" t="n"/>
      <c r="C109" s="10" t="n"/>
      <c r="D109" s="10" t="n"/>
      <c r="E109" s="11" t="n"/>
      <c r="F109" s="11" t="n"/>
      <c r="G109" s="6">
        <f>IF(E109="","",ROUNDDOWN(E109*10/100,0))</f>
        <v/>
      </c>
      <c r="H109" s="6">
        <f>IF(F109="","",ROUNDDOWN(F109*8/100,0))</f>
        <v/>
      </c>
      <c r="I109" s="6">
        <f>IF(AND(E109="",F109=""),"",SUM(E109:H109))</f>
        <v/>
      </c>
      <c r="J109" s="8" t="n"/>
      <c r="K109" s="8" t="n"/>
      <c r="L109" s="7">
        <f>IF(I109="","",IF(K109&lt;&gt;"","入金済",IF(J109="","予定日なし",IF(J109&lt;TODAY(),"期限超過","入金待ち"))))</f>
        <v/>
      </c>
    </row>
    <row r="110">
      <c r="A110" s="8" t="n"/>
      <c r="B110" s="9" t="n"/>
      <c r="C110" s="10" t="n"/>
      <c r="D110" s="10" t="n"/>
      <c r="E110" s="11" t="n"/>
      <c r="F110" s="11" t="n"/>
      <c r="G110" s="6">
        <f>IF(E110="","",ROUNDDOWN(E110*10/100,0))</f>
        <v/>
      </c>
      <c r="H110" s="6">
        <f>IF(F110="","",ROUNDDOWN(F110*8/100,0))</f>
        <v/>
      </c>
      <c r="I110" s="6">
        <f>IF(AND(E110="",F110=""),"",SUM(E110:H110))</f>
        <v/>
      </c>
      <c r="J110" s="8" t="n"/>
      <c r="K110" s="8" t="n"/>
      <c r="L110" s="7">
        <f>IF(I110="","",IF(K110&lt;&gt;"","入金済",IF(J110="","予定日なし",IF(J110&lt;TODAY(),"期限超過","入金待ち"))))</f>
        <v/>
      </c>
    </row>
    <row r="111">
      <c r="A111" s="8" t="n"/>
      <c r="B111" s="9" t="n"/>
      <c r="C111" s="10" t="n"/>
      <c r="D111" s="10" t="n"/>
      <c r="E111" s="11" t="n"/>
      <c r="F111" s="11" t="n"/>
      <c r="G111" s="6">
        <f>IF(E111="","",ROUNDDOWN(E111*10/100,0))</f>
        <v/>
      </c>
      <c r="H111" s="6">
        <f>IF(F111="","",ROUNDDOWN(F111*8/100,0))</f>
        <v/>
      </c>
      <c r="I111" s="6">
        <f>IF(AND(E111="",F111=""),"",SUM(E111:H111))</f>
        <v/>
      </c>
      <c r="J111" s="8" t="n"/>
      <c r="K111" s="8" t="n"/>
      <c r="L111" s="7">
        <f>IF(I111="","",IF(K111&lt;&gt;"","入金済",IF(J111="","予定日なし",IF(J111&lt;TODAY(),"期限超過","入金待ち"))))</f>
        <v/>
      </c>
    </row>
    <row r="112">
      <c r="A112" s="8" t="n"/>
      <c r="B112" s="9" t="n"/>
      <c r="C112" s="10" t="n"/>
      <c r="D112" s="10" t="n"/>
      <c r="E112" s="11" t="n"/>
      <c r="F112" s="11" t="n"/>
      <c r="G112" s="6">
        <f>IF(E112="","",ROUNDDOWN(E112*10/100,0))</f>
        <v/>
      </c>
      <c r="H112" s="6">
        <f>IF(F112="","",ROUNDDOWN(F112*8/100,0))</f>
        <v/>
      </c>
      <c r="I112" s="6">
        <f>IF(AND(E112="",F112=""),"",SUM(E112:H112))</f>
        <v/>
      </c>
      <c r="J112" s="8" t="n"/>
      <c r="K112" s="8" t="n"/>
      <c r="L112" s="7">
        <f>IF(I112="","",IF(K112&lt;&gt;"","入金済",IF(J112="","予定日なし",IF(J112&lt;TODAY(),"期限超過","入金待ち"))))</f>
        <v/>
      </c>
    </row>
    <row r="113">
      <c r="A113" s="8" t="n"/>
      <c r="B113" s="9" t="n"/>
      <c r="C113" s="10" t="n"/>
      <c r="D113" s="10" t="n"/>
      <c r="E113" s="11" t="n"/>
      <c r="F113" s="11" t="n"/>
      <c r="G113" s="6">
        <f>IF(E113="","",ROUNDDOWN(E113*10/100,0))</f>
        <v/>
      </c>
      <c r="H113" s="6">
        <f>IF(F113="","",ROUNDDOWN(F113*8/100,0))</f>
        <v/>
      </c>
      <c r="I113" s="6">
        <f>IF(AND(E113="",F113=""),"",SUM(E113:H113))</f>
        <v/>
      </c>
      <c r="J113" s="8" t="n"/>
      <c r="K113" s="8" t="n"/>
      <c r="L113" s="7">
        <f>IF(I113="","",IF(K113&lt;&gt;"","入金済",IF(J113="","予定日なし",IF(J113&lt;TODAY(),"期限超過","入金待ち"))))</f>
        <v/>
      </c>
    </row>
    <row r="114">
      <c r="A114" s="8" t="n"/>
      <c r="B114" s="9" t="n"/>
      <c r="C114" s="10" t="n"/>
      <c r="D114" s="10" t="n"/>
      <c r="E114" s="11" t="n"/>
      <c r="F114" s="11" t="n"/>
      <c r="G114" s="6">
        <f>IF(E114="","",ROUNDDOWN(E114*10/100,0))</f>
        <v/>
      </c>
      <c r="H114" s="6">
        <f>IF(F114="","",ROUNDDOWN(F114*8/100,0))</f>
        <v/>
      </c>
      <c r="I114" s="6">
        <f>IF(AND(E114="",F114=""),"",SUM(E114:H114))</f>
        <v/>
      </c>
      <c r="J114" s="8" t="n"/>
      <c r="K114" s="8" t="n"/>
      <c r="L114" s="7">
        <f>IF(I114="","",IF(K114&lt;&gt;"","入金済",IF(J114="","予定日なし",IF(J114&lt;TODAY(),"期限超過","入金待ち"))))</f>
        <v/>
      </c>
    </row>
    <row r="115">
      <c r="A115" s="8" t="n"/>
      <c r="B115" s="9" t="n"/>
      <c r="C115" s="10" t="n"/>
      <c r="D115" s="10" t="n"/>
      <c r="E115" s="11" t="n"/>
      <c r="F115" s="11" t="n"/>
      <c r="G115" s="6">
        <f>IF(E115="","",ROUNDDOWN(E115*10/100,0))</f>
        <v/>
      </c>
      <c r="H115" s="6">
        <f>IF(F115="","",ROUNDDOWN(F115*8/100,0))</f>
        <v/>
      </c>
      <c r="I115" s="6">
        <f>IF(AND(E115="",F115=""),"",SUM(E115:H115))</f>
        <v/>
      </c>
      <c r="J115" s="8" t="n"/>
      <c r="K115" s="8" t="n"/>
      <c r="L115" s="7">
        <f>IF(I115="","",IF(K115&lt;&gt;"","入金済",IF(J115="","予定日なし",IF(J115&lt;TODAY(),"期限超過","入金待ち"))))</f>
        <v/>
      </c>
    </row>
    <row r="116">
      <c r="A116" s="8" t="n"/>
      <c r="B116" s="9" t="n"/>
      <c r="C116" s="10" t="n"/>
      <c r="D116" s="10" t="n"/>
      <c r="E116" s="11" t="n"/>
      <c r="F116" s="11" t="n"/>
      <c r="G116" s="6">
        <f>IF(E116="","",ROUNDDOWN(E116*10/100,0))</f>
        <v/>
      </c>
      <c r="H116" s="6">
        <f>IF(F116="","",ROUNDDOWN(F116*8/100,0))</f>
        <v/>
      </c>
      <c r="I116" s="6">
        <f>IF(AND(E116="",F116=""),"",SUM(E116:H116))</f>
        <v/>
      </c>
      <c r="J116" s="8" t="n"/>
      <c r="K116" s="8" t="n"/>
      <c r="L116" s="7">
        <f>IF(I116="","",IF(K116&lt;&gt;"","入金済",IF(J116="","予定日なし",IF(J116&lt;TODAY(),"期限超過","入金待ち"))))</f>
        <v/>
      </c>
    </row>
    <row r="117">
      <c r="A117" s="8" t="n"/>
      <c r="B117" s="9" t="n"/>
      <c r="C117" s="10" t="n"/>
      <c r="D117" s="10" t="n"/>
      <c r="E117" s="11" t="n"/>
      <c r="F117" s="11" t="n"/>
      <c r="G117" s="6">
        <f>IF(E117="","",ROUNDDOWN(E117*10/100,0))</f>
        <v/>
      </c>
      <c r="H117" s="6">
        <f>IF(F117="","",ROUNDDOWN(F117*8/100,0))</f>
        <v/>
      </c>
      <c r="I117" s="6">
        <f>IF(AND(E117="",F117=""),"",SUM(E117:H117))</f>
        <v/>
      </c>
      <c r="J117" s="8" t="n"/>
      <c r="K117" s="8" t="n"/>
      <c r="L117" s="7">
        <f>IF(I117="","",IF(K117&lt;&gt;"","入金済",IF(J117="","予定日なし",IF(J117&lt;TODAY(),"期限超過","入金待ち"))))</f>
        <v/>
      </c>
    </row>
    <row r="118">
      <c r="A118" s="8" t="n"/>
      <c r="B118" s="9" t="n"/>
      <c r="C118" s="10" t="n"/>
      <c r="D118" s="10" t="n"/>
      <c r="E118" s="11" t="n"/>
      <c r="F118" s="11" t="n"/>
      <c r="G118" s="6">
        <f>IF(E118="","",ROUNDDOWN(E118*10/100,0))</f>
        <v/>
      </c>
      <c r="H118" s="6">
        <f>IF(F118="","",ROUNDDOWN(F118*8/100,0))</f>
        <v/>
      </c>
      <c r="I118" s="6">
        <f>IF(AND(E118="",F118=""),"",SUM(E118:H118))</f>
        <v/>
      </c>
      <c r="J118" s="8" t="n"/>
      <c r="K118" s="8" t="n"/>
      <c r="L118" s="7">
        <f>IF(I118="","",IF(K118&lt;&gt;"","入金済",IF(J118="","予定日なし",IF(J118&lt;TODAY(),"期限超過","入金待ち"))))</f>
        <v/>
      </c>
    </row>
    <row r="119">
      <c r="A119" s="8" t="n"/>
      <c r="B119" s="9" t="n"/>
      <c r="C119" s="10" t="n"/>
      <c r="D119" s="10" t="n"/>
      <c r="E119" s="11" t="n"/>
      <c r="F119" s="11" t="n"/>
      <c r="G119" s="6">
        <f>IF(E119="","",ROUNDDOWN(E119*10/100,0))</f>
        <v/>
      </c>
      <c r="H119" s="6">
        <f>IF(F119="","",ROUNDDOWN(F119*8/100,0))</f>
        <v/>
      </c>
      <c r="I119" s="6">
        <f>IF(AND(E119="",F119=""),"",SUM(E119:H119))</f>
        <v/>
      </c>
      <c r="J119" s="8" t="n"/>
      <c r="K119" s="8" t="n"/>
      <c r="L119" s="7">
        <f>IF(I119="","",IF(K119&lt;&gt;"","入金済",IF(J119="","予定日なし",IF(J119&lt;TODAY(),"期限超過","入金待ち"))))</f>
        <v/>
      </c>
    </row>
    <row r="120">
      <c r="A120" s="8" t="n"/>
      <c r="B120" s="9" t="n"/>
      <c r="C120" s="10" t="n"/>
      <c r="D120" s="10" t="n"/>
      <c r="E120" s="11" t="n"/>
      <c r="F120" s="11" t="n"/>
      <c r="G120" s="6">
        <f>IF(E120="","",ROUNDDOWN(E120*10/100,0))</f>
        <v/>
      </c>
      <c r="H120" s="6">
        <f>IF(F120="","",ROUNDDOWN(F120*8/100,0))</f>
        <v/>
      </c>
      <c r="I120" s="6">
        <f>IF(AND(E120="",F120=""),"",SUM(E120:H120))</f>
        <v/>
      </c>
      <c r="J120" s="8" t="n"/>
      <c r="K120" s="8" t="n"/>
      <c r="L120" s="7">
        <f>IF(I120="","",IF(K120&lt;&gt;"","入金済",IF(J120="","予定日なし",IF(J120&lt;TODAY(),"期限超過","入金待ち"))))</f>
        <v/>
      </c>
    </row>
    <row r="121">
      <c r="A121" s="8" t="n"/>
      <c r="B121" s="9" t="n"/>
      <c r="C121" s="10" t="n"/>
      <c r="D121" s="10" t="n"/>
      <c r="E121" s="11" t="n"/>
      <c r="F121" s="11" t="n"/>
      <c r="G121" s="6">
        <f>IF(E121="","",ROUNDDOWN(E121*10/100,0))</f>
        <v/>
      </c>
      <c r="H121" s="6">
        <f>IF(F121="","",ROUNDDOWN(F121*8/100,0))</f>
        <v/>
      </c>
      <c r="I121" s="6">
        <f>IF(AND(E121="",F121=""),"",SUM(E121:H121))</f>
        <v/>
      </c>
      <c r="J121" s="8" t="n"/>
      <c r="K121" s="8" t="n"/>
      <c r="L121" s="7">
        <f>IF(I121="","",IF(K121&lt;&gt;"","入金済",IF(J121="","予定日なし",IF(J121&lt;TODAY(),"期限超過","入金待ち"))))</f>
        <v/>
      </c>
    </row>
    <row r="122">
      <c r="A122" s="8" t="n"/>
      <c r="B122" s="9" t="n"/>
      <c r="C122" s="10" t="n"/>
      <c r="D122" s="10" t="n"/>
      <c r="E122" s="11" t="n"/>
      <c r="F122" s="11" t="n"/>
      <c r="G122" s="6">
        <f>IF(E122="","",ROUNDDOWN(E122*10/100,0))</f>
        <v/>
      </c>
      <c r="H122" s="6">
        <f>IF(F122="","",ROUNDDOWN(F122*8/100,0))</f>
        <v/>
      </c>
      <c r="I122" s="6">
        <f>IF(AND(E122="",F122=""),"",SUM(E122:H122))</f>
        <v/>
      </c>
      <c r="J122" s="8" t="n"/>
      <c r="K122" s="8" t="n"/>
      <c r="L122" s="7">
        <f>IF(I122="","",IF(K122&lt;&gt;"","入金済",IF(J122="","予定日なし",IF(J122&lt;TODAY(),"期限超過","入金待ち"))))</f>
        <v/>
      </c>
    </row>
    <row r="123">
      <c r="A123" s="8" t="n"/>
      <c r="B123" s="9" t="n"/>
      <c r="C123" s="10" t="n"/>
      <c r="D123" s="10" t="n"/>
      <c r="E123" s="11" t="n"/>
      <c r="F123" s="11" t="n"/>
      <c r="G123" s="6">
        <f>IF(E123="","",ROUNDDOWN(E123*10/100,0))</f>
        <v/>
      </c>
      <c r="H123" s="6">
        <f>IF(F123="","",ROUNDDOWN(F123*8/100,0))</f>
        <v/>
      </c>
      <c r="I123" s="6">
        <f>IF(AND(E123="",F123=""),"",SUM(E123:H123))</f>
        <v/>
      </c>
      <c r="J123" s="8" t="n"/>
      <c r="K123" s="8" t="n"/>
      <c r="L123" s="7">
        <f>IF(I123="","",IF(K123&lt;&gt;"","入金済",IF(J123="","予定日なし",IF(J123&lt;TODAY(),"期限超過","入金待ち"))))</f>
        <v/>
      </c>
    </row>
    <row r="124">
      <c r="A124" s="8" t="n"/>
      <c r="B124" s="9" t="n"/>
      <c r="C124" s="10" t="n"/>
      <c r="D124" s="10" t="n"/>
      <c r="E124" s="11" t="n"/>
      <c r="F124" s="11" t="n"/>
      <c r="G124" s="6">
        <f>IF(E124="","",ROUNDDOWN(E124*10/100,0))</f>
        <v/>
      </c>
      <c r="H124" s="6">
        <f>IF(F124="","",ROUNDDOWN(F124*8/100,0))</f>
        <v/>
      </c>
      <c r="I124" s="6">
        <f>IF(AND(E124="",F124=""),"",SUM(E124:H124))</f>
        <v/>
      </c>
      <c r="J124" s="8" t="n"/>
      <c r="K124" s="8" t="n"/>
      <c r="L124" s="7">
        <f>IF(I124="","",IF(K124&lt;&gt;"","入金済",IF(J124="","予定日なし",IF(J124&lt;TODAY(),"期限超過","入金待ち"))))</f>
        <v/>
      </c>
    </row>
    <row r="125">
      <c r="A125" s="8" t="n"/>
      <c r="B125" s="9" t="n"/>
      <c r="C125" s="10" t="n"/>
      <c r="D125" s="10" t="n"/>
      <c r="E125" s="11" t="n"/>
      <c r="F125" s="11" t="n"/>
      <c r="G125" s="6">
        <f>IF(E125="","",ROUNDDOWN(E125*10/100,0))</f>
        <v/>
      </c>
      <c r="H125" s="6">
        <f>IF(F125="","",ROUNDDOWN(F125*8/100,0))</f>
        <v/>
      </c>
      <c r="I125" s="6">
        <f>IF(AND(E125="",F125=""),"",SUM(E125:H125))</f>
        <v/>
      </c>
      <c r="J125" s="8" t="n"/>
      <c r="K125" s="8" t="n"/>
      <c r="L125" s="7">
        <f>IF(I125="","",IF(K125&lt;&gt;"","入金済",IF(J125="","予定日なし",IF(J125&lt;TODAY(),"期限超過","入金待ち"))))</f>
        <v/>
      </c>
    </row>
    <row r="126">
      <c r="A126" s="8" t="n"/>
      <c r="B126" s="9" t="n"/>
      <c r="C126" s="10" t="n"/>
      <c r="D126" s="10" t="n"/>
      <c r="E126" s="11" t="n"/>
      <c r="F126" s="11" t="n"/>
      <c r="G126" s="6">
        <f>IF(E126="","",ROUNDDOWN(E126*10/100,0))</f>
        <v/>
      </c>
      <c r="H126" s="6">
        <f>IF(F126="","",ROUNDDOWN(F126*8/100,0))</f>
        <v/>
      </c>
      <c r="I126" s="6">
        <f>IF(AND(E126="",F126=""),"",SUM(E126:H126))</f>
        <v/>
      </c>
      <c r="J126" s="8" t="n"/>
      <c r="K126" s="8" t="n"/>
      <c r="L126" s="7">
        <f>IF(I126="","",IF(K126&lt;&gt;"","入金済",IF(J126="","予定日なし",IF(J126&lt;TODAY(),"期限超過","入金待ち"))))</f>
        <v/>
      </c>
    </row>
    <row r="127">
      <c r="A127" s="8" t="n"/>
      <c r="B127" s="9" t="n"/>
      <c r="C127" s="10" t="n"/>
      <c r="D127" s="10" t="n"/>
      <c r="E127" s="11" t="n"/>
      <c r="F127" s="11" t="n"/>
      <c r="G127" s="6">
        <f>IF(E127="","",ROUNDDOWN(E127*10/100,0))</f>
        <v/>
      </c>
      <c r="H127" s="6">
        <f>IF(F127="","",ROUNDDOWN(F127*8/100,0))</f>
        <v/>
      </c>
      <c r="I127" s="6">
        <f>IF(AND(E127="",F127=""),"",SUM(E127:H127))</f>
        <v/>
      </c>
      <c r="J127" s="8" t="n"/>
      <c r="K127" s="8" t="n"/>
      <c r="L127" s="7">
        <f>IF(I127="","",IF(K127&lt;&gt;"","入金済",IF(J127="","予定日なし",IF(J127&lt;TODAY(),"期限超過","入金待ち"))))</f>
        <v/>
      </c>
    </row>
    <row r="128">
      <c r="A128" s="8" t="n"/>
      <c r="B128" s="9" t="n"/>
      <c r="C128" s="10" t="n"/>
      <c r="D128" s="10" t="n"/>
      <c r="E128" s="11" t="n"/>
      <c r="F128" s="11" t="n"/>
      <c r="G128" s="6">
        <f>IF(E128="","",ROUNDDOWN(E128*10/100,0))</f>
        <v/>
      </c>
      <c r="H128" s="6">
        <f>IF(F128="","",ROUNDDOWN(F128*8/100,0))</f>
        <v/>
      </c>
      <c r="I128" s="6">
        <f>IF(AND(E128="",F128=""),"",SUM(E128:H128))</f>
        <v/>
      </c>
      <c r="J128" s="8" t="n"/>
      <c r="K128" s="8" t="n"/>
      <c r="L128" s="7">
        <f>IF(I128="","",IF(K128&lt;&gt;"","入金済",IF(J128="","予定日なし",IF(J128&lt;TODAY(),"期限超過","入金待ち"))))</f>
        <v/>
      </c>
    </row>
    <row r="129">
      <c r="A129" s="8" t="n"/>
      <c r="B129" s="9" t="n"/>
      <c r="C129" s="10" t="n"/>
      <c r="D129" s="10" t="n"/>
      <c r="E129" s="11" t="n"/>
      <c r="F129" s="11" t="n"/>
      <c r="G129" s="6">
        <f>IF(E129="","",ROUNDDOWN(E129*10/100,0))</f>
        <v/>
      </c>
      <c r="H129" s="6">
        <f>IF(F129="","",ROUNDDOWN(F129*8/100,0))</f>
        <v/>
      </c>
      <c r="I129" s="6">
        <f>IF(AND(E129="",F129=""),"",SUM(E129:H129))</f>
        <v/>
      </c>
      <c r="J129" s="8" t="n"/>
      <c r="K129" s="8" t="n"/>
      <c r="L129" s="7">
        <f>IF(I129="","",IF(K129&lt;&gt;"","入金済",IF(J129="","予定日なし",IF(J129&lt;TODAY(),"期限超過","入金待ち"))))</f>
        <v/>
      </c>
    </row>
    <row r="130">
      <c r="A130" s="8" t="n"/>
      <c r="B130" s="9" t="n"/>
      <c r="C130" s="10" t="n"/>
      <c r="D130" s="10" t="n"/>
      <c r="E130" s="11" t="n"/>
      <c r="F130" s="11" t="n"/>
      <c r="G130" s="6">
        <f>IF(E130="","",ROUNDDOWN(E130*10/100,0))</f>
        <v/>
      </c>
      <c r="H130" s="6">
        <f>IF(F130="","",ROUNDDOWN(F130*8/100,0))</f>
        <v/>
      </c>
      <c r="I130" s="6">
        <f>IF(AND(E130="",F130=""),"",SUM(E130:H130))</f>
        <v/>
      </c>
      <c r="J130" s="8" t="n"/>
      <c r="K130" s="8" t="n"/>
      <c r="L130" s="7">
        <f>IF(I130="","",IF(K130&lt;&gt;"","入金済",IF(J130="","予定日なし",IF(J130&lt;TODAY(),"期限超過","入金待ち"))))</f>
        <v/>
      </c>
    </row>
    <row r="131">
      <c r="A131" s="8" t="n"/>
      <c r="B131" s="9" t="n"/>
      <c r="C131" s="10" t="n"/>
      <c r="D131" s="10" t="n"/>
      <c r="E131" s="11" t="n"/>
      <c r="F131" s="11" t="n"/>
      <c r="G131" s="6">
        <f>IF(E131="","",ROUNDDOWN(E131*10/100,0))</f>
        <v/>
      </c>
      <c r="H131" s="6">
        <f>IF(F131="","",ROUNDDOWN(F131*8/100,0))</f>
        <v/>
      </c>
      <c r="I131" s="6">
        <f>IF(AND(E131="",F131=""),"",SUM(E131:H131))</f>
        <v/>
      </c>
      <c r="J131" s="8" t="n"/>
      <c r="K131" s="8" t="n"/>
      <c r="L131" s="7">
        <f>IF(I131="","",IF(K131&lt;&gt;"","入金済",IF(J131="","予定日なし",IF(J131&lt;TODAY(),"期限超過","入金待ち"))))</f>
        <v/>
      </c>
    </row>
    <row r="132">
      <c r="A132" s="8" t="n"/>
      <c r="B132" s="9" t="n"/>
      <c r="C132" s="10" t="n"/>
      <c r="D132" s="10" t="n"/>
      <c r="E132" s="11" t="n"/>
      <c r="F132" s="11" t="n"/>
      <c r="G132" s="6">
        <f>IF(E132="","",ROUNDDOWN(E132*10/100,0))</f>
        <v/>
      </c>
      <c r="H132" s="6">
        <f>IF(F132="","",ROUNDDOWN(F132*8/100,0))</f>
        <v/>
      </c>
      <c r="I132" s="6">
        <f>IF(AND(E132="",F132=""),"",SUM(E132:H132))</f>
        <v/>
      </c>
      <c r="J132" s="8" t="n"/>
      <c r="K132" s="8" t="n"/>
      <c r="L132" s="7">
        <f>IF(I132="","",IF(K132&lt;&gt;"","入金済",IF(J132="","予定日なし",IF(J132&lt;TODAY(),"期限超過","入金待ち"))))</f>
        <v/>
      </c>
    </row>
    <row r="133">
      <c r="A133" s="8" t="n"/>
      <c r="B133" s="9" t="n"/>
      <c r="C133" s="10" t="n"/>
      <c r="D133" s="10" t="n"/>
      <c r="E133" s="11" t="n"/>
      <c r="F133" s="11" t="n"/>
      <c r="G133" s="6">
        <f>IF(E133="","",ROUNDDOWN(E133*10/100,0))</f>
        <v/>
      </c>
      <c r="H133" s="6">
        <f>IF(F133="","",ROUNDDOWN(F133*8/100,0))</f>
        <v/>
      </c>
      <c r="I133" s="6">
        <f>IF(AND(E133="",F133=""),"",SUM(E133:H133))</f>
        <v/>
      </c>
      <c r="J133" s="8" t="n"/>
      <c r="K133" s="8" t="n"/>
      <c r="L133" s="7">
        <f>IF(I133="","",IF(K133&lt;&gt;"","入金済",IF(J133="","予定日なし",IF(J133&lt;TODAY(),"期限超過","入金待ち"))))</f>
        <v/>
      </c>
    </row>
    <row r="134">
      <c r="A134" s="8" t="n"/>
      <c r="B134" s="9" t="n"/>
      <c r="C134" s="10" t="n"/>
      <c r="D134" s="10" t="n"/>
      <c r="E134" s="11" t="n"/>
      <c r="F134" s="11" t="n"/>
      <c r="G134" s="6">
        <f>IF(E134="","",ROUNDDOWN(E134*10/100,0))</f>
        <v/>
      </c>
      <c r="H134" s="6">
        <f>IF(F134="","",ROUNDDOWN(F134*8/100,0))</f>
        <v/>
      </c>
      <c r="I134" s="6">
        <f>IF(AND(E134="",F134=""),"",SUM(E134:H134))</f>
        <v/>
      </c>
      <c r="J134" s="8" t="n"/>
      <c r="K134" s="8" t="n"/>
      <c r="L134" s="7">
        <f>IF(I134="","",IF(K134&lt;&gt;"","入金済",IF(J134="","予定日なし",IF(J134&lt;TODAY(),"期限超過","入金待ち"))))</f>
        <v/>
      </c>
    </row>
    <row r="135">
      <c r="A135" s="8" t="n"/>
      <c r="B135" s="9" t="n"/>
      <c r="C135" s="10" t="n"/>
      <c r="D135" s="10" t="n"/>
      <c r="E135" s="11" t="n"/>
      <c r="F135" s="11" t="n"/>
      <c r="G135" s="6">
        <f>IF(E135="","",ROUNDDOWN(E135*10/100,0))</f>
        <v/>
      </c>
      <c r="H135" s="6">
        <f>IF(F135="","",ROUNDDOWN(F135*8/100,0))</f>
        <v/>
      </c>
      <c r="I135" s="6">
        <f>IF(AND(E135="",F135=""),"",SUM(E135:H135))</f>
        <v/>
      </c>
      <c r="J135" s="8" t="n"/>
      <c r="K135" s="8" t="n"/>
      <c r="L135" s="7">
        <f>IF(I135="","",IF(K135&lt;&gt;"","入金済",IF(J135="","予定日なし",IF(J135&lt;TODAY(),"期限超過","入金待ち"))))</f>
        <v/>
      </c>
    </row>
    <row r="136">
      <c r="A136" s="8" t="n"/>
      <c r="B136" s="9" t="n"/>
      <c r="C136" s="10" t="n"/>
      <c r="D136" s="10" t="n"/>
      <c r="E136" s="11" t="n"/>
      <c r="F136" s="11" t="n"/>
      <c r="G136" s="6">
        <f>IF(E136="","",ROUNDDOWN(E136*10/100,0))</f>
        <v/>
      </c>
      <c r="H136" s="6">
        <f>IF(F136="","",ROUNDDOWN(F136*8/100,0))</f>
        <v/>
      </c>
      <c r="I136" s="6">
        <f>IF(AND(E136="",F136=""),"",SUM(E136:H136))</f>
        <v/>
      </c>
      <c r="J136" s="8" t="n"/>
      <c r="K136" s="8" t="n"/>
      <c r="L136" s="7">
        <f>IF(I136="","",IF(K136&lt;&gt;"","入金済",IF(J136="","予定日なし",IF(J136&lt;TODAY(),"期限超過","入金待ち"))))</f>
        <v/>
      </c>
    </row>
    <row r="137">
      <c r="A137" s="8" t="n"/>
      <c r="B137" s="9" t="n"/>
      <c r="C137" s="10" t="n"/>
      <c r="D137" s="10" t="n"/>
      <c r="E137" s="11" t="n"/>
      <c r="F137" s="11" t="n"/>
      <c r="G137" s="6">
        <f>IF(E137="","",ROUNDDOWN(E137*10/100,0))</f>
        <v/>
      </c>
      <c r="H137" s="6">
        <f>IF(F137="","",ROUNDDOWN(F137*8/100,0))</f>
        <v/>
      </c>
      <c r="I137" s="6">
        <f>IF(AND(E137="",F137=""),"",SUM(E137:H137))</f>
        <v/>
      </c>
      <c r="J137" s="8" t="n"/>
      <c r="K137" s="8" t="n"/>
      <c r="L137" s="7">
        <f>IF(I137="","",IF(K137&lt;&gt;"","入金済",IF(J137="","予定日なし",IF(J137&lt;TODAY(),"期限超過","入金待ち"))))</f>
        <v/>
      </c>
    </row>
    <row r="138">
      <c r="A138" s="8" t="n"/>
      <c r="B138" s="9" t="n"/>
      <c r="C138" s="10" t="n"/>
      <c r="D138" s="10" t="n"/>
      <c r="E138" s="11" t="n"/>
      <c r="F138" s="11" t="n"/>
      <c r="G138" s="6">
        <f>IF(E138="","",ROUNDDOWN(E138*10/100,0))</f>
        <v/>
      </c>
      <c r="H138" s="6">
        <f>IF(F138="","",ROUNDDOWN(F138*8/100,0))</f>
        <v/>
      </c>
      <c r="I138" s="6">
        <f>IF(AND(E138="",F138=""),"",SUM(E138:H138))</f>
        <v/>
      </c>
      <c r="J138" s="8" t="n"/>
      <c r="K138" s="8" t="n"/>
      <c r="L138" s="7">
        <f>IF(I138="","",IF(K138&lt;&gt;"","入金済",IF(J138="","予定日なし",IF(J138&lt;TODAY(),"期限超過","入金待ち"))))</f>
        <v/>
      </c>
    </row>
    <row r="139">
      <c r="A139" s="8" t="n"/>
      <c r="B139" s="9" t="n"/>
      <c r="C139" s="10" t="n"/>
      <c r="D139" s="10" t="n"/>
      <c r="E139" s="11" t="n"/>
      <c r="F139" s="11" t="n"/>
      <c r="G139" s="6">
        <f>IF(E139="","",ROUNDDOWN(E139*10/100,0))</f>
        <v/>
      </c>
      <c r="H139" s="6">
        <f>IF(F139="","",ROUNDDOWN(F139*8/100,0))</f>
        <v/>
      </c>
      <c r="I139" s="6">
        <f>IF(AND(E139="",F139=""),"",SUM(E139:H139))</f>
        <v/>
      </c>
      <c r="J139" s="8" t="n"/>
      <c r="K139" s="8" t="n"/>
      <c r="L139" s="7">
        <f>IF(I139="","",IF(K139&lt;&gt;"","入金済",IF(J139="","予定日なし",IF(J139&lt;TODAY(),"期限超過","入金待ち"))))</f>
        <v/>
      </c>
    </row>
    <row r="140">
      <c r="A140" s="8" t="n"/>
      <c r="B140" s="9" t="n"/>
      <c r="C140" s="10" t="n"/>
      <c r="D140" s="10" t="n"/>
      <c r="E140" s="11" t="n"/>
      <c r="F140" s="11" t="n"/>
      <c r="G140" s="6">
        <f>IF(E140="","",ROUNDDOWN(E140*10/100,0))</f>
        <v/>
      </c>
      <c r="H140" s="6">
        <f>IF(F140="","",ROUNDDOWN(F140*8/100,0))</f>
        <v/>
      </c>
      <c r="I140" s="6">
        <f>IF(AND(E140="",F140=""),"",SUM(E140:H140))</f>
        <v/>
      </c>
      <c r="J140" s="8" t="n"/>
      <c r="K140" s="8" t="n"/>
      <c r="L140" s="7">
        <f>IF(I140="","",IF(K140&lt;&gt;"","入金済",IF(J140="","予定日なし",IF(J140&lt;TODAY(),"期限超過","入金待ち"))))</f>
        <v/>
      </c>
    </row>
    <row r="141">
      <c r="A141" s="8" t="n"/>
      <c r="B141" s="9" t="n"/>
      <c r="C141" s="10" t="n"/>
      <c r="D141" s="10" t="n"/>
      <c r="E141" s="11" t="n"/>
      <c r="F141" s="11" t="n"/>
      <c r="G141" s="6">
        <f>IF(E141="","",ROUNDDOWN(E141*10/100,0))</f>
        <v/>
      </c>
      <c r="H141" s="6">
        <f>IF(F141="","",ROUNDDOWN(F141*8/100,0))</f>
        <v/>
      </c>
      <c r="I141" s="6">
        <f>IF(AND(E141="",F141=""),"",SUM(E141:H141))</f>
        <v/>
      </c>
      <c r="J141" s="8" t="n"/>
      <c r="K141" s="8" t="n"/>
      <c r="L141" s="7">
        <f>IF(I141="","",IF(K141&lt;&gt;"","入金済",IF(J141="","予定日なし",IF(J141&lt;TODAY(),"期限超過","入金待ち"))))</f>
        <v/>
      </c>
    </row>
    <row r="142">
      <c r="A142" s="8" t="n"/>
      <c r="B142" s="9" t="n"/>
      <c r="C142" s="10" t="n"/>
      <c r="D142" s="10" t="n"/>
      <c r="E142" s="11" t="n"/>
      <c r="F142" s="11" t="n"/>
      <c r="G142" s="6">
        <f>IF(E142="","",ROUNDDOWN(E142*10/100,0))</f>
        <v/>
      </c>
      <c r="H142" s="6">
        <f>IF(F142="","",ROUNDDOWN(F142*8/100,0))</f>
        <v/>
      </c>
      <c r="I142" s="6">
        <f>IF(AND(E142="",F142=""),"",SUM(E142:H142))</f>
        <v/>
      </c>
      <c r="J142" s="8" t="n"/>
      <c r="K142" s="8" t="n"/>
      <c r="L142" s="7">
        <f>IF(I142="","",IF(K142&lt;&gt;"","入金済",IF(J142="","予定日なし",IF(J142&lt;TODAY(),"期限超過","入金待ち"))))</f>
        <v/>
      </c>
    </row>
    <row r="143">
      <c r="A143" s="8" t="n"/>
      <c r="B143" s="9" t="n"/>
      <c r="C143" s="10" t="n"/>
      <c r="D143" s="10" t="n"/>
      <c r="E143" s="11" t="n"/>
      <c r="F143" s="11" t="n"/>
      <c r="G143" s="6">
        <f>IF(E143="","",ROUNDDOWN(E143*10/100,0))</f>
        <v/>
      </c>
      <c r="H143" s="6">
        <f>IF(F143="","",ROUNDDOWN(F143*8/100,0))</f>
        <v/>
      </c>
      <c r="I143" s="6">
        <f>IF(AND(E143="",F143=""),"",SUM(E143:H143))</f>
        <v/>
      </c>
      <c r="J143" s="8" t="n"/>
      <c r="K143" s="8" t="n"/>
      <c r="L143" s="7">
        <f>IF(I143="","",IF(K143&lt;&gt;"","入金済",IF(J143="","予定日なし",IF(J143&lt;TODAY(),"期限超過","入金待ち"))))</f>
        <v/>
      </c>
    </row>
    <row r="144">
      <c r="A144" s="8" t="n"/>
      <c r="B144" s="9" t="n"/>
      <c r="C144" s="10" t="n"/>
      <c r="D144" s="10" t="n"/>
      <c r="E144" s="11" t="n"/>
      <c r="F144" s="11" t="n"/>
      <c r="G144" s="6">
        <f>IF(E144="","",ROUNDDOWN(E144*10/100,0))</f>
        <v/>
      </c>
      <c r="H144" s="6">
        <f>IF(F144="","",ROUNDDOWN(F144*8/100,0))</f>
        <v/>
      </c>
      <c r="I144" s="6">
        <f>IF(AND(E144="",F144=""),"",SUM(E144:H144))</f>
        <v/>
      </c>
      <c r="J144" s="8" t="n"/>
      <c r="K144" s="8" t="n"/>
      <c r="L144" s="7">
        <f>IF(I144="","",IF(K144&lt;&gt;"","入金済",IF(J144="","予定日なし",IF(J144&lt;TODAY(),"期限超過","入金待ち"))))</f>
        <v/>
      </c>
    </row>
    <row r="145">
      <c r="A145" s="8" t="n"/>
      <c r="B145" s="9" t="n"/>
      <c r="C145" s="10" t="n"/>
      <c r="D145" s="10" t="n"/>
      <c r="E145" s="11" t="n"/>
      <c r="F145" s="11" t="n"/>
      <c r="G145" s="6">
        <f>IF(E145="","",ROUNDDOWN(E145*10/100,0))</f>
        <v/>
      </c>
      <c r="H145" s="6">
        <f>IF(F145="","",ROUNDDOWN(F145*8/100,0))</f>
        <v/>
      </c>
      <c r="I145" s="6">
        <f>IF(AND(E145="",F145=""),"",SUM(E145:H145))</f>
        <v/>
      </c>
      <c r="J145" s="8" t="n"/>
      <c r="K145" s="8" t="n"/>
      <c r="L145" s="7">
        <f>IF(I145="","",IF(K145&lt;&gt;"","入金済",IF(J145="","予定日なし",IF(J145&lt;TODAY(),"期限超過","入金待ち"))))</f>
        <v/>
      </c>
    </row>
    <row r="146">
      <c r="A146" s="8" t="n"/>
      <c r="B146" s="9" t="n"/>
      <c r="C146" s="10" t="n"/>
      <c r="D146" s="10" t="n"/>
      <c r="E146" s="11" t="n"/>
      <c r="F146" s="11" t="n"/>
      <c r="G146" s="6">
        <f>IF(E146="","",ROUNDDOWN(E146*10/100,0))</f>
        <v/>
      </c>
      <c r="H146" s="6">
        <f>IF(F146="","",ROUNDDOWN(F146*8/100,0))</f>
        <v/>
      </c>
      <c r="I146" s="6">
        <f>IF(AND(E146="",F146=""),"",SUM(E146:H146))</f>
        <v/>
      </c>
      <c r="J146" s="8" t="n"/>
      <c r="K146" s="8" t="n"/>
      <c r="L146" s="7">
        <f>IF(I146="","",IF(K146&lt;&gt;"","入金済",IF(J146="","予定日なし",IF(J146&lt;TODAY(),"期限超過","入金待ち"))))</f>
        <v/>
      </c>
    </row>
    <row r="147">
      <c r="A147" s="8" t="n"/>
      <c r="B147" s="9" t="n"/>
      <c r="C147" s="10" t="n"/>
      <c r="D147" s="10" t="n"/>
      <c r="E147" s="11" t="n"/>
      <c r="F147" s="11" t="n"/>
      <c r="G147" s="6">
        <f>IF(E147="","",ROUNDDOWN(E147*10/100,0))</f>
        <v/>
      </c>
      <c r="H147" s="6">
        <f>IF(F147="","",ROUNDDOWN(F147*8/100,0))</f>
        <v/>
      </c>
      <c r="I147" s="6">
        <f>IF(AND(E147="",F147=""),"",SUM(E147:H147))</f>
        <v/>
      </c>
      <c r="J147" s="8" t="n"/>
      <c r="K147" s="8" t="n"/>
      <c r="L147" s="7">
        <f>IF(I147="","",IF(K147&lt;&gt;"","入金済",IF(J147="","予定日なし",IF(J147&lt;TODAY(),"期限超過","入金待ち"))))</f>
        <v/>
      </c>
    </row>
    <row r="148">
      <c r="A148" s="8" t="n"/>
      <c r="B148" s="9" t="n"/>
      <c r="C148" s="10" t="n"/>
      <c r="D148" s="10" t="n"/>
      <c r="E148" s="11" t="n"/>
      <c r="F148" s="11" t="n"/>
      <c r="G148" s="6">
        <f>IF(E148="","",ROUNDDOWN(E148*10/100,0))</f>
        <v/>
      </c>
      <c r="H148" s="6">
        <f>IF(F148="","",ROUNDDOWN(F148*8/100,0))</f>
        <v/>
      </c>
      <c r="I148" s="6">
        <f>IF(AND(E148="",F148=""),"",SUM(E148:H148))</f>
        <v/>
      </c>
      <c r="J148" s="8" t="n"/>
      <c r="K148" s="8" t="n"/>
      <c r="L148" s="7">
        <f>IF(I148="","",IF(K148&lt;&gt;"","入金済",IF(J148="","予定日なし",IF(J148&lt;TODAY(),"期限超過","入金待ち"))))</f>
        <v/>
      </c>
    </row>
    <row r="149">
      <c r="A149" s="8" t="n"/>
      <c r="B149" s="9" t="n"/>
      <c r="C149" s="10" t="n"/>
      <c r="D149" s="10" t="n"/>
      <c r="E149" s="11" t="n"/>
      <c r="F149" s="11" t="n"/>
      <c r="G149" s="6">
        <f>IF(E149="","",ROUNDDOWN(E149*10/100,0))</f>
        <v/>
      </c>
      <c r="H149" s="6">
        <f>IF(F149="","",ROUNDDOWN(F149*8/100,0))</f>
        <v/>
      </c>
      <c r="I149" s="6">
        <f>IF(AND(E149="",F149=""),"",SUM(E149:H149))</f>
        <v/>
      </c>
      <c r="J149" s="8" t="n"/>
      <c r="K149" s="8" t="n"/>
      <c r="L149" s="7">
        <f>IF(I149="","",IF(K149&lt;&gt;"","入金済",IF(J149="","予定日なし",IF(J149&lt;TODAY(),"期限超過","入金待ち"))))</f>
        <v/>
      </c>
    </row>
    <row r="150">
      <c r="A150" s="8" t="n"/>
      <c r="B150" s="9" t="n"/>
      <c r="C150" s="10" t="n"/>
      <c r="D150" s="10" t="n"/>
      <c r="E150" s="11" t="n"/>
      <c r="F150" s="11" t="n"/>
      <c r="G150" s="6">
        <f>IF(E150="","",ROUNDDOWN(E150*10/100,0))</f>
        <v/>
      </c>
      <c r="H150" s="6">
        <f>IF(F150="","",ROUNDDOWN(F150*8/100,0))</f>
        <v/>
      </c>
      <c r="I150" s="6">
        <f>IF(AND(E150="",F150=""),"",SUM(E150:H150))</f>
        <v/>
      </c>
      <c r="J150" s="8" t="n"/>
      <c r="K150" s="8" t="n"/>
      <c r="L150" s="7">
        <f>IF(I150="","",IF(K150&lt;&gt;"","入金済",IF(J150="","予定日なし",IF(J150&lt;TODAY(),"期限超過","入金待ち"))))</f>
        <v/>
      </c>
    </row>
    <row r="151">
      <c r="A151" s="8" t="n"/>
      <c r="B151" s="9" t="n"/>
      <c r="C151" s="10" t="n"/>
      <c r="D151" s="10" t="n"/>
      <c r="E151" s="11" t="n"/>
      <c r="F151" s="11" t="n"/>
      <c r="G151" s="6">
        <f>IF(E151="","",ROUNDDOWN(E151*10/100,0))</f>
        <v/>
      </c>
      <c r="H151" s="6">
        <f>IF(F151="","",ROUNDDOWN(F151*8/100,0))</f>
        <v/>
      </c>
      <c r="I151" s="6">
        <f>IF(AND(E151="",F151=""),"",SUM(E151:H151))</f>
        <v/>
      </c>
      <c r="J151" s="8" t="n"/>
      <c r="K151" s="8" t="n"/>
      <c r="L151" s="7">
        <f>IF(I151="","",IF(K151&lt;&gt;"","入金済",IF(J151="","予定日なし",IF(J151&lt;TODAY(),"期限超過","入金待ち"))))</f>
        <v/>
      </c>
    </row>
    <row r="152">
      <c r="A152" s="8" t="n"/>
      <c r="B152" s="9" t="n"/>
      <c r="C152" s="10" t="n"/>
      <c r="D152" s="10" t="n"/>
      <c r="E152" s="11" t="n"/>
      <c r="F152" s="11" t="n"/>
      <c r="G152" s="6">
        <f>IF(E152="","",ROUNDDOWN(E152*10/100,0))</f>
        <v/>
      </c>
      <c r="H152" s="6">
        <f>IF(F152="","",ROUNDDOWN(F152*8/100,0))</f>
        <v/>
      </c>
      <c r="I152" s="6">
        <f>IF(AND(E152="",F152=""),"",SUM(E152:H152))</f>
        <v/>
      </c>
      <c r="J152" s="8" t="n"/>
      <c r="K152" s="8" t="n"/>
      <c r="L152" s="7">
        <f>IF(I152="","",IF(K152&lt;&gt;"","入金済",IF(J152="","予定日なし",IF(J152&lt;TODAY(),"期限超過","入金待ち"))))</f>
        <v/>
      </c>
    </row>
    <row r="153">
      <c r="A153" s="8" t="n"/>
      <c r="B153" s="9" t="n"/>
      <c r="C153" s="10" t="n"/>
      <c r="D153" s="10" t="n"/>
      <c r="E153" s="11" t="n"/>
      <c r="F153" s="11" t="n"/>
      <c r="G153" s="6">
        <f>IF(E153="","",ROUNDDOWN(E153*10/100,0))</f>
        <v/>
      </c>
      <c r="H153" s="6">
        <f>IF(F153="","",ROUNDDOWN(F153*8/100,0))</f>
        <v/>
      </c>
      <c r="I153" s="6">
        <f>IF(AND(E153="",F153=""),"",SUM(E153:H153))</f>
        <v/>
      </c>
      <c r="J153" s="8" t="n"/>
      <c r="K153" s="8" t="n"/>
      <c r="L153" s="7">
        <f>IF(I153="","",IF(K153&lt;&gt;"","入金済",IF(J153="","予定日なし",IF(J153&lt;TODAY(),"期限超過","入金待ち"))))</f>
        <v/>
      </c>
    </row>
    <row r="154">
      <c r="A154" s="8" t="n"/>
      <c r="B154" s="9" t="n"/>
      <c r="C154" s="10" t="n"/>
      <c r="D154" s="10" t="n"/>
      <c r="E154" s="11" t="n"/>
      <c r="F154" s="11" t="n"/>
      <c r="G154" s="6">
        <f>IF(E154="","",ROUNDDOWN(E154*10/100,0))</f>
        <v/>
      </c>
      <c r="H154" s="6">
        <f>IF(F154="","",ROUNDDOWN(F154*8/100,0))</f>
        <v/>
      </c>
      <c r="I154" s="6">
        <f>IF(AND(E154="",F154=""),"",SUM(E154:H154))</f>
        <v/>
      </c>
      <c r="J154" s="8" t="n"/>
      <c r="K154" s="8" t="n"/>
      <c r="L154" s="7">
        <f>IF(I154="","",IF(K154&lt;&gt;"","入金済",IF(J154="","予定日なし",IF(J154&lt;TODAY(),"期限超過","入金待ち"))))</f>
        <v/>
      </c>
    </row>
    <row r="155">
      <c r="A155" s="8" t="n"/>
      <c r="B155" s="9" t="n"/>
      <c r="C155" s="10" t="n"/>
      <c r="D155" s="10" t="n"/>
      <c r="E155" s="11" t="n"/>
      <c r="F155" s="11" t="n"/>
      <c r="G155" s="6">
        <f>IF(E155="","",ROUNDDOWN(E155*10/100,0))</f>
        <v/>
      </c>
      <c r="H155" s="6">
        <f>IF(F155="","",ROUNDDOWN(F155*8/100,0))</f>
        <v/>
      </c>
      <c r="I155" s="6">
        <f>IF(AND(E155="",F155=""),"",SUM(E155:H155))</f>
        <v/>
      </c>
      <c r="J155" s="8" t="n"/>
      <c r="K155" s="8" t="n"/>
      <c r="L155" s="7">
        <f>IF(I155="","",IF(K155&lt;&gt;"","入金済",IF(J155="","予定日なし",IF(J155&lt;TODAY(),"期限超過","入金待ち"))))</f>
        <v/>
      </c>
    </row>
    <row r="156">
      <c r="A156" s="8" t="n"/>
      <c r="B156" s="9" t="n"/>
      <c r="C156" s="10" t="n"/>
      <c r="D156" s="10" t="n"/>
      <c r="E156" s="11" t="n"/>
      <c r="F156" s="11" t="n"/>
      <c r="G156" s="6">
        <f>IF(E156="","",ROUNDDOWN(E156*10/100,0))</f>
        <v/>
      </c>
      <c r="H156" s="6">
        <f>IF(F156="","",ROUNDDOWN(F156*8/100,0))</f>
        <v/>
      </c>
      <c r="I156" s="6">
        <f>IF(AND(E156="",F156=""),"",SUM(E156:H156))</f>
        <v/>
      </c>
      <c r="J156" s="8" t="n"/>
      <c r="K156" s="8" t="n"/>
      <c r="L156" s="7">
        <f>IF(I156="","",IF(K156&lt;&gt;"","入金済",IF(J156="","予定日なし",IF(J156&lt;TODAY(),"期限超過","入金待ち"))))</f>
        <v/>
      </c>
    </row>
    <row r="157">
      <c r="A157" s="8" t="n"/>
      <c r="B157" s="9" t="n"/>
      <c r="C157" s="10" t="n"/>
      <c r="D157" s="10" t="n"/>
      <c r="E157" s="11" t="n"/>
      <c r="F157" s="11" t="n"/>
      <c r="G157" s="6">
        <f>IF(E157="","",ROUNDDOWN(E157*10/100,0))</f>
        <v/>
      </c>
      <c r="H157" s="6">
        <f>IF(F157="","",ROUNDDOWN(F157*8/100,0))</f>
        <v/>
      </c>
      <c r="I157" s="6">
        <f>IF(AND(E157="",F157=""),"",SUM(E157:H157))</f>
        <v/>
      </c>
      <c r="J157" s="8" t="n"/>
      <c r="K157" s="8" t="n"/>
      <c r="L157" s="7">
        <f>IF(I157="","",IF(K157&lt;&gt;"","入金済",IF(J157="","予定日なし",IF(J157&lt;TODAY(),"期限超過","入金待ち"))))</f>
        <v/>
      </c>
    </row>
    <row r="158">
      <c r="A158" s="8" t="n"/>
      <c r="B158" s="9" t="n"/>
      <c r="C158" s="10" t="n"/>
      <c r="D158" s="10" t="n"/>
      <c r="E158" s="11" t="n"/>
      <c r="F158" s="11" t="n"/>
      <c r="G158" s="6">
        <f>IF(E158="","",ROUNDDOWN(E158*10/100,0))</f>
        <v/>
      </c>
      <c r="H158" s="6">
        <f>IF(F158="","",ROUNDDOWN(F158*8/100,0))</f>
        <v/>
      </c>
      <c r="I158" s="6">
        <f>IF(AND(E158="",F158=""),"",SUM(E158:H158))</f>
        <v/>
      </c>
      <c r="J158" s="8" t="n"/>
      <c r="K158" s="8" t="n"/>
      <c r="L158" s="7">
        <f>IF(I158="","",IF(K158&lt;&gt;"","入金済",IF(J158="","予定日なし",IF(J158&lt;TODAY(),"期限超過","入金待ち"))))</f>
        <v/>
      </c>
    </row>
    <row r="159">
      <c r="A159" s="8" t="n"/>
      <c r="B159" s="9" t="n"/>
      <c r="C159" s="10" t="n"/>
      <c r="D159" s="10" t="n"/>
      <c r="E159" s="11" t="n"/>
      <c r="F159" s="11" t="n"/>
      <c r="G159" s="6">
        <f>IF(E159="","",ROUNDDOWN(E159*10/100,0))</f>
        <v/>
      </c>
      <c r="H159" s="6">
        <f>IF(F159="","",ROUNDDOWN(F159*8/100,0))</f>
        <v/>
      </c>
      <c r="I159" s="6">
        <f>IF(AND(E159="",F159=""),"",SUM(E159:H159))</f>
        <v/>
      </c>
      <c r="J159" s="8" t="n"/>
      <c r="K159" s="8" t="n"/>
      <c r="L159" s="7">
        <f>IF(I159="","",IF(K159&lt;&gt;"","入金済",IF(J159="","予定日なし",IF(J159&lt;TODAY(),"期限超過","入金待ち"))))</f>
        <v/>
      </c>
    </row>
    <row r="160">
      <c r="A160" s="8" t="n"/>
      <c r="B160" s="9" t="n"/>
      <c r="C160" s="10" t="n"/>
      <c r="D160" s="10" t="n"/>
      <c r="E160" s="11" t="n"/>
      <c r="F160" s="11" t="n"/>
      <c r="G160" s="6">
        <f>IF(E160="","",ROUNDDOWN(E160*10/100,0))</f>
        <v/>
      </c>
      <c r="H160" s="6">
        <f>IF(F160="","",ROUNDDOWN(F160*8/100,0))</f>
        <v/>
      </c>
      <c r="I160" s="6">
        <f>IF(AND(E160="",F160=""),"",SUM(E160:H160))</f>
        <v/>
      </c>
      <c r="J160" s="8" t="n"/>
      <c r="K160" s="8" t="n"/>
      <c r="L160" s="7">
        <f>IF(I160="","",IF(K160&lt;&gt;"","入金済",IF(J160="","予定日なし",IF(J160&lt;TODAY(),"期限超過","入金待ち"))))</f>
        <v/>
      </c>
    </row>
    <row r="161">
      <c r="A161" s="8" t="n"/>
      <c r="B161" s="9" t="n"/>
      <c r="C161" s="10" t="n"/>
      <c r="D161" s="10" t="n"/>
      <c r="E161" s="11" t="n"/>
      <c r="F161" s="11" t="n"/>
      <c r="G161" s="6">
        <f>IF(E161="","",ROUNDDOWN(E161*10/100,0))</f>
        <v/>
      </c>
      <c r="H161" s="6">
        <f>IF(F161="","",ROUNDDOWN(F161*8/100,0))</f>
        <v/>
      </c>
      <c r="I161" s="6">
        <f>IF(AND(E161="",F161=""),"",SUM(E161:H161))</f>
        <v/>
      </c>
      <c r="J161" s="8" t="n"/>
      <c r="K161" s="8" t="n"/>
      <c r="L161" s="7">
        <f>IF(I161="","",IF(K161&lt;&gt;"","入金済",IF(J161="","予定日なし",IF(J161&lt;TODAY(),"期限超過","入金待ち"))))</f>
        <v/>
      </c>
    </row>
    <row r="162">
      <c r="A162" s="8" t="n"/>
      <c r="B162" s="9" t="n"/>
      <c r="C162" s="10" t="n"/>
      <c r="D162" s="10" t="n"/>
      <c r="E162" s="11" t="n"/>
      <c r="F162" s="11" t="n"/>
      <c r="G162" s="6">
        <f>IF(E162="","",ROUNDDOWN(E162*10/100,0))</f>
        <v/>
      </c>
      <c r="H162" s="6">
        <f>IF(F162="","",ROUNDDOWN(F162*8/100,0))</f>
        <v/>
      </c>
      <c r="I162" s="6">
        <f>IF(AND(E162="",F162=""),"",SUM(E162:H162))</f>
        <v/>
      </c>
      <c r="J162" s="8" t="n"/>
      <c r="K162" s="8" t="n"/>
      <c r="L162" s="7">
        <f>IF(I162="","",IF(K162&lt;&gt;"","入金済",IF(J162="","予定日なし",IF(J162&lt;TODAY(),"期限超過","入金待ち"))))</f>
        <v/>
      </c>
    </row>
    <row r="163">
      <c r="A163" s="8" t="n"/>
      <c r="B163" s="9" t="n"/>
      <c r="C163" s="10" t="n"/>
      <c r="D163" s="10" t="n"/>
      <c r="E163" s="11" t="n"/>
      <c r="F163" s="11" t="n"/>
      <c r="G163" s="6">
        <f>IF(E163="","",ROUNDDOWN(E163*10/100,0))</f>
        <v/>
      </c>
      <c r="H163" s="6">
        <f>IF(F163="","",ROUNDDOWN(F163*8/100,0))</f>
        <v/>
      </c>
      <c r="I163" s="6">
        <f>IF(AND(E163="",F163=""),"",SUM(E163:H163))</f>
        <v/>
      </c>
      <c r="J163" s="8" t="n"/>
      <c r="K163" s="8" t="n"/>
      <c r="L163" s="7">
        <f>IF(I163="","",IF(K163&lt;&gt;"","入金済",IF(J163="","予定日なし",IF(J163&lt;TODAY(),"期限超過","入金待ち"))))</f>
        <v/>
      </c>
    </row>
    <row r="164">
      <c r="A164" s="8" t="n"/>
      <c r="B164" s="9" t="n"/>
      <c r="C164" s="10" t="n"/>
      <c r="D164" s="10" t="n"/>
      <c r="E164" s="11" t="n"/>
      <c r="F164" s="11" t="n"/>
      <c r="G164" s="6">
        <f>IF(E164="","",ROUNDDOWN(E164*10/100,0))</f>
        <v/>
      </c>
      <c r="H164" s="6">
        <f>IF(F164="","",ROUNDDOWN(F164*8/100,0))</f>
        <v/>
      </c>
      <c r="I164" s="6">
        <f>IF(AND(E164="",F164=""),"",SUM(E164:H164))</f>
        <v/>
      </c>
      <c r="J164" s="8" t="n"/>
      <c r="K164" s="8" t="n"/>
      <c r="L164" s="7">
        <f>IF(I164="","",IF(K164&lt;&gt;"","入金済",IF(J164="","予定日なし",IF(J164&lt;TODAY(),"期限超過","入金待ち"))))</f>
        <v/>
      </c>
    </row>
    <row r="165">
      <c r="A165" s="8" t="n"/>
      <c r="B165" s="9" t="n"/>
      <c r="C165" s="10" t="n"/>
      <c r="D165" s="10" t="n"/>
      <c r="E165" s="11" t="n"/>
      <c r="F165" s="11" t="n"/>
      <c r="G165" s="6">
        <f>IF(E165="","",ROUNDDOWN(E165*10/100,0))</f>
        <v/>
      </c>
      <c r="H165" s="6">
        <f>IF(F165="","",ROUNDDOWN(F165*8/100,0))</f>
        <v/>
      </c>
      <c r="I165" s="6">
        <f>IF(AND(E165="",F165=""),"",SUM(E165:H165))</f>
        <v/>
      </c>
      <c r="J165" s="8" t="n"/>
      <c r="K165" s="8" t="n"/>
      <c r="L165" s="7">
        <f>IF(I165="","",IF(K165&lt;&gt;"","入金済",IF(J165="","予定日なし",IF(J165&lt;TODAY(),"期限超過","入金待ち"))))</f>
        <v/>
      </c>
    </row>
    <row r="166">
      <c r="A166" s="8" t="n"/>
      <c r="B166" s="9" t="n"/>
      <c r="C166" s="10" t="n"/>
      <c r="D166" s="10" t="n"/>
      <c r="E166" s="11" t="n"/>
      <c r="F166" s="11" t="n"/>
      <c r="G166" s="6">
        <f>IF(E166="","",ROUNDDOWN(E166*10/100,0))</f>
        <v/>
      </c>
      <c r="H166" s="6">
        <f>IF(F166="","",ROUNDDOWN(F166*8/100,0))</f>
        <v/>
      </c>
      <c r="I166" s="6">
        <f>IF(AND(E166="",F166=""),"",SUM(E166:H166))</f>
        <v/>
      </c>
      <c r="J166" s="8" t="n"/>
      <c r="K166" s="8" t="n"/>
      <c r="L166" s="7">
        <f>IF(I166="","",IF(K166&lt;&gt;"","入金済",IF(J166="","予定日なし",IF(J166&lt;TODAY(),"期限超過","入金待ち"))))</f>
        <v/>
      </c>
    </row>
    <row r="167">
      <c r="A167" s="8" t="n"/>
      <c r="B167" s="9" t="n"/>
      <c r="C167" s="10" t="n"/>
      <c r="D167" s="10" t="n"/>
      <c r="E167" s="11" t="n"/>
      <c r="F167" s="11" t="n"/>
      <c r="G167" s="6">
        <f>IF(E167="","",ROUNDDOWN(E167*10/100,0))</f>
        <v/>
      </c>
      <c r="H167" s="6">
        <f>IF(F167="","",ROUNDDOWN(F167*8/100,0))</f>
        <v/>
      </c>
      <c r="I167" s="6">
        <f>IF(AND(E167="",F167=""),"",SUM(E167:H167))</f>
        <v/>
      </c>
      <c r="J167" s="8" t="n"/>
      <c r="K167" s="8" t="n"/>
      <c r="L167" s="7">
        <f>IF(I167="","",IF(K167&lt;&gt;"","入金済",IF(J167="","予定日なし",IF(J167&lt;TODAY(),"期限超過","入金待ち"))))</f>
        <v/>
      </c>
    </row>
    <row r="168">
      <c r="A168" s="8" t="n"/>
      <c r="B168" s="9" t="n"/>
      <c r="C168" s="10" t="n"/>
      <c r="D168" s="10" t="n"/>
      <c r="E168" s="11" t="n"/>
      <c r="F168" s="11" t="n"/>
      <c r="G168" s="6">
        <f>IF(E168="","",ROUNDDOWN(E168*10/100,0))</f>
        <v/>
      </c>
      <c r="H168" s="6">
        <f>IF(F168="","",ROUNDDOWN(F168*8/100,0))</f>
        <v/>
      </c>
      <c r="I168" s="6">
        <f>IF(AND(E168="",F168=""),"",SUM(E168:H168))</f>
        <v/>
      </c>
      <c r="J168" s="8" t="n"/>
      <c r="K168" s="8" t="n"/>
      <c r="L168" s="7">
        <f>IF(I168="","",IF(K168&lt;&gt;"","入金済",IF(J168="","予定日なし",IF(J168&lt;TODAY(),"期限超過","入金待ち"))))</f>
        <v/>
      </c>
    </row>
    <row r="169">
      <c r="A169" s="8" t="n"/>
      <c r="B169" s="9" t="n"/>
      <c r="C169" s="10" t="n"/>
      <c r="D169" s="10" t="n"/>
      <c r="E169" s="11" t="n"/>
      <c r="F169" s="11" t="n"/>
      <c r="G169" s="6">
        <f>IF(E169="","",ROUNDDOWN(E169*10/100,0))</f>
        <v/>
      </c>
      <c r="H169" s="6">
        <f>IF(F169="","",ROUNDDOWN(F169*8/100,0))</f>
        <v/>
      </c>
      <c r="I169" s="6">
        <f>IF(AND(E169="",F169=""),"",SUM(E169:H169))</f>
        <v/>
      </c>
      <c r="J169" s="8" t="n"/>
      <c r="K169" s="8" t="n"/>
      <c r="L169" s="7">
        <f>IF(I169="","",IF(K169&lt;&gt;"","入金済",IF(J169="","予定日なし",IF(J169&lt;TODAY(),"期限超過","入金待ち"))))</f>
        <v/>
      </c>
    </row>
    <row r="170">
      <c r="A170" s="8" t="n"/>
      <c r="B170" s="9" t="n"/>
      <c r="C170" s="10" t="n"/>
      <c r="D170" s="10" t="n"/>
      <c r="E170" s="11" t="n"/>
      <c r="F170" s="11" t="n"/>
      <c r="G170" s="6">
        <f>IF(E170="","",ROUNDDOWN(E170*10/100,0))</f>
        <v/>
      </c>
      <c r="H170" s="6">
        <f>IF(F170="","",ROUNDDOWN(F170*8/100,0))</f>
        <v/>
      </c>
      <c r="I170" s="6">
        <f>IF(AND(E170="",F170=""),"",SUM(E170:H170))</f>
        <v/>
      </c>
      <c r="J170" s="8" t="n"/>
      <c r="K170" s="8" t="n"/>
      <c r="L170" s="7">
        <f>IF(I170="","",IF(K170&lt;&gt;"","入金済",IF(J170="","予定日なし",IF(J170&lt;TODAY(),"期限超過","入金待ち"))))</f>
        <v/>
      </c>
    </row>
    <row r="171">
      <c r="A171" s="8" t="n"/>
      <c r="B171" s="9" t="n"/>
      <c r="C171" s="10" t="n"/>
      <c r="D171" s="10" t="n"/>
      <c r="E171" s="11" t="n"/>
      <c r="F171" s="11" t="n"/>
      <c r="G171" s="6">
        <f>IF(E171="","",ROUNDDOWN(E171*10/100,0))</f>
        <v/>
      </c>
      <c r="H171" s="6">
        <f>IF(F171="","",ROUNDDOWN(F171*8/100,0))</f>
        <v/>
      </c>
      <c r="I171" s="6">
        <f>IF(AND(E171="",F171=""),"",SUM(E171:H171))</f>
        <v/>
      </c>
      <c r="J171" s="8" t="n"/>
      <c r="K171" s="8" t="n"/>
      <c r="L171" s="7">
        <f>IF(I171="","",IF(K171&lt;&gt;"","入金済",IF(J171="","予定日なし",IF(J171&lt;TODAY(),"期限超過","入金待ち"))))</f>
        <v/>
      </c>
    </row>
    <row r="172">
      <c r="A172" s="8" t="n"/>
      <c r="B172" s="9" t="n"/>
      <c r="C172" s="10" t="n"/>
      <c r="D172" s="10" t="n"/>
      <c r="E172" s="11" t="n"/>
      <c r="F172" s="11" t="n"/>
      <c r="G172" s="6">
        <f>IF(E172="","",ROUNDDOWN(E172*10/100,0))</f>
        <v/>
      </c>
      <c r="H172" s="6">
        <f>IF(F172="","",ROUNDDOWN(F172*8/100,0))</f>
        <v/>
      </c>
      <c r="I172" s="6">
        <f>IF(AND(E172="",F172=""),"",SUM(E172:H172))</f>
        <v/>
      </c>
      <c r="J172" s="8" t="n"/>
      <c r="K172" s="8" t="n"/>
      <c r="L172" s="7">
        <f>IF(I172="","",IF(K172&lt;&gt;"","入金済",IF(J172="","予定日なし",IF(J172&lt;TODAY(),"期限超過","入金待ち"))))</f>
        <v/>
      </c>
    </row>
    <row r="173">
      <c r="A173" s="8" t="n"/>
      <c r="B173" s="9" t="n"/>
      <c r="C173" s="10" t="n"/>
      <c r="D173" s="10" t="n"/>
      <c r="E173" s="11" t="n"/>
      <c r="F173" s="11" t="n"/>
      <c r="G173" s="6">
        <f>IF(E173="","",ROUNDDOWN(E173*10/100,0))</f>
        <v/>
      </c>
      <c r="H173" s="6">
        <f>IF(F173="","",ROUNDDOWN(F173*8/100,0))</f>
        <v/>
      </c>
      <c r="I173" s="6">
        <f>IF(AND(E173="",F173=""),"",SUM(E173:H173))</f>
        <v/>
      </c>
      <c r="J173" s="8" t="n"/>
      <c r="K173" s="8" t="n"/>
      <c r="L173" s="7">
        <f>IF(I173="","",IF(K173&lt;&gt;"","入金済",IF(J173="","予定日なし",IF(J173&lt;TODAY(),"期限超過","入金待ち"))))</f>
        <v/>
      </c>
    </row>
    <row r="174">
      <c r="A174" s="8" t="n"/>
      <c r="B174" s="9" t="n"/>
      <c r="C174" s="10" t="n"/>
      <c r="D174" s="10" t="n"/>
      <c r="E174" s="11" t="n"/>
      <c r="F174" s="11" t="n"/>
      <c r="G174" s="6">
        <f>IF(E174="","",ROUNDDOWN(E174*10/100,0))</f>
        <v/>
      </c>
      <c r="H174" s="6">
        <f>IF(F174="","",ROUNDDOWN(F174*8/100,0))</f>
        <v/>
      </c>
      <c r="I174" s="6">
        <f>IF(AND(E174="",F174=""),"",SUM(E174:H174))</f>
        <v/>
      </c>
      <c r="J174" s="8" t="n"/>
      <c r="K174" s="8" t="n"/>
      <c r="L174" s="7">
        <f>IF(I174="","",IF(K174&lt;&gt;"","入金済",IF(J174="","予定日なし",IF(J174&lt;TODAY(),"期限超過","入金待ち"))))</f>
        <v/>
      </c>
    </row>
    <row r="175">
      <c r="A175" s="8" t="n"/>
      <c r="B175" s="9" t="n"/>
      <c r="C175" s="10" t="n"/>
      <c r="D175" s="10" t="n"/>
      <c r="E175" s="11" t="n"/>
      <c r="F175" s="11" t="n"/>
      <c r="G175" s="6">
        <f>IF(E175="","",ROUNDDOWN(E175*10/100,0))</f>
        <v/>
      </c>
      <c r="H175" s="6">
        <f>IF(F175="","",ROUNDDOWN(F175*8/100,0))</f>
        <v/>
      </c>
      <c r="I175" s="6">
        <f>IF(AND(E175="",F175=""),"",SUM(E175:H175))</f>
        <v/>
      </c>
      <c r="J175" s="8" t="n"/>
      <c r="K175" s="8" t="n"/>
      <c r="L175" s="7">
        <f>IF(I175="","",IF(K175&lt;&gt;"","入金済",IF(J175="","予定日なし",IF(J175&lt;TODAY(),"期限超過","入金待ち"))))</f>
        <v/>
      </c>
    </row>
    <row r="176">
      <c r="A176" s="8" t="n"/>
      <c r="B176" s="9" t="n"/>
      <c r="C176" s="10" t="n"/>
      <c r="D176" s="10" t="n"/>
      <c r="E176" s="11" t="n"/>
      <c r="F176" s="11" t="n"/>
      <c r="G176" s="6">
        <f>IF(E176="","",ROUNDDOWN(E176*10/100,0))</f>
        <v/>
      </c>
      <c r="H176" s="6">
        <f>IF(F176="","",ROUNDDOWN(F176*8/100,0))</f>
        <v/>
      </c>
      <c r="I176" s="6">
        <f>IF(AND(E176="",F176=""),"",SUM(E176:H176))</f>
        <v/>
      </c>
      <c r="J176" s="8" t="n"/>
      <c r="K176" s="8" t="n"/>
      <c r="L176" s="7">
        <f>IF(I176="","",IF(K176&lt;&gt;"","入金済",IF(J176="","予定日なし",IF(J176&lt;TODAY(),"期限超過","入金待ち"))))</f>
        <v/>
      </c>
    </row>
    <row r="177">
      <c r="A177" s="8" t="n"/>
      <c r="B177" s="9" t="n"/>
      <c r="C177" s="10" t="n"/>
      <c r="D177" s="10" t="n"/>
      <c r="E177" s="11" t="n"/>
      <c r="F177" s="11" t="n"/>
      <c r="G177" s="6">
        <f>IF(E177="","",ROUNDDOWN(E177*10/100,0))</f>
        <v/>
      </c>
      <c r="H177" s="6">
        <f>IF(F177="","",ROUNDDOWN(F177*8/100,0))</f>
        <v/>
      </c>
      <c r="I177" s="6">
        <f>IF(AND(E177="",F177=""),"",SUM(E177:H177))</f>
        <v/>
      </c>
      <c r="J177" s="8" t="n"/>
      <c r="K177" s="8" t="n"/>
      <c r="L177" s="7">
        <f>IF(I177="","",IF(K177&lt;&gt;"","入金済",IF(J177="","予定日なし",IF(J177&lt;TODAY(),"期限超過","入金待ち"))))</f>
        <v/>
      </c>
    </row>
    <row r="178">
      <c r="A178" s="8" t="n"/>
      <c r="B178" s="9" t="n"/>
      <c r="C178" s="10" t="n"/>
      <c r="D178" s="10" t="n"/>
      <c r="E178" s="11" t="n"/>
      <c r="F178" s="11" t="n"/>
      <c r="G178" s="6">
        <f>IF(E178="","",ROUNDDOWN(E178*10/100,0))</f>
        <v/>
      </c>
      <c r="H178" s="6">
        <f>IF(F178="","",ROUNDDOWN(F178*8/100,0))</f>
        <v/>
      </c>
      <c r="I178" s="6">
        <f>IF(AND(E178="",F178=""),"",SUM(E178:H178))</f>
        <v/>
      </c>
      <c r="J178" s="8" t="n"/>
      <c r="K178" s="8" t="n"/>
      <c r="L178" s="7">
        <f>IF(I178="","",IF(K178&lt;&gt;"","入金済",IF(J178="","予定日なし",IF(J178&lt;TODAY(),"期限超過","入金待ち"))))</f>
        <v/>
      </c>
    </row>
    <row r="179">
      <c r="A179" s="8" t="n"/>
      <c r="B179" s="9" t="n"/>
      <c r="C179" s="10" t="n"/>
      <c r="D179" s="10" t="n"/>
      <c r="E179" s="11" t="n"/>
      <c r="F179" s="11" t="n"/>
      <c r="G179" s="6">
        <f>IF(E179="","",ROUNDDOWN(E179*10/100,0))</f>
        <v/>
      </c>
      <c r="H179" s="6">
        <f>IF(F179="","",ROUNDDOWN(F179*8/100,0))</f>
        <v/>
      </c>
      <c r="I179" s="6">
        <f>IF(AND(E179="",F179=""),"",SUM(E179:H179))</f>
        <v/>
      </c>
      <c r="J179" s="8" t="n"/>
      <c r="K179" s="8" t="n"/>
      <c r="L179" s="7">
        <f>IF(I179="","",IF(K179&lt;&gt;"","入金済",IF(J179="","予定日なし",IF(J179&lt;TODAY(),"期限超過","入金待ち"))))</f>
        <v/>
      </c>
    </row>
    <row r="180">
      <c r="A180" s="8" t="n"/>
      <c r="B180" s="9" t="n"/>
      <c r="C180" s="10" t="n"/>
      <c r="D180" s="10" t="n"/>
      <c r="E180" s="11" t="n"/>
      <c r="F180" s="11" t="n"/>
      <c r="G180" s="6">
        <f>IF(E180="","",ROUNDDOWN(E180*10/100,0))</f>
        <v/>
      </c>
      <c r="H180" s="6">
        <f>IF(F180="","",ROUNDDOWN(F180*8/100,0))</f>
        <v/>
      </c>
      <c r="I180" s="6">
        <f>IF(AND(E180="",F180=""),"",SUM(E180:H180))</f>
        <v/>
      </c>
      <c r="J180" s="8" t="n"/>
      <c r="K180" s="8" t="n"/>
      <c r="L180" s="7">
        <f>IF(I180="","",IF(K180&lt;&gt;"","入金済",IF(J180="","予定日なし",IF(J180&lt;TODAY(),"期限超過","入金待ち"))))</f>
        <v/>
      </c>
    </row>
    <row r="181">
      <c r="A181" s="8" t="n"/>
      <c r="B181" s="9" t="n"/>
      <c r="C181" s="10" t="n"/>
      <c r="D181" s="10" t="n"/>
      <c r="E181" s="11" t="n"/>
      <c r="F181" s="11" t="n"/>
      <c r="G181" s="6">
        <f>IF(E181="","",ROUNDDOWN(E181*10/100,0))</f>
        <v/>
      </c>
      <c r="H181" s="6">
        <f>IF(F181="","",ROUNDDOWN(F181*8/100,0))</f>
        <v/>
      </c>
      <c r="I181" s="6">
        <f>IF(AND(E181="",F181=""),"",SUM(E181:H181))</f>
        <v/>
      </c>
      <c r="J181" s="8" t="n"/>
      <c r="K181" s="8" t="n"/>
      <c r="L181" s="7">
        <f>IF(I181="","",IF(K181&lt;&gt;"","入金済",IF(J181="","予定日なし",IF(J181&lt;TODAY(),"期限超過","入金待ち"))))</f>
        <v/>
      </c>
    </row>
    <row r="182">
      <c r="A182" s="8" t="n"/>
      <c r="B182" s="9" t="n"/>
      <c r="C182" s="10" t="n"/>
      <c r="D182" s="10" t="n"/>
      <c r="E182" s="11" t="n"/>
      <c r="F182" s="11" t="n"/>
      <c r="G182" s="6">
        <f>IF(E182="","",ROUNDDOWN(E182*10/100,0))</f>
        <v/>
      </c>
      <c r="H182" s="6">
        <f>IF(F182="","",ROUNDDOWN(F182*8/100,0))</f>
        <v/>
      </c>
      <c r="I182" s="6">
        <f>IF(AND(E182="",F182=""),"",SUM(E182:H182))</f>
        <v/>
      </c>
      <c r="J182" s="8" t="n"/>
      <c r="K182" s="8" t="n"/>
      <c r="L182" s="7">
        <f>IF(I182="","",IF(K182&lt;&gt;"","入金済",IF(J182="","予定日なし",IF(J182&lt;TODAY(),"期限超過","入金待ち"))))</f>
        <v/>
      </c>
    </row>
    <row r="183">
      <c r="A183" s="8" t="n"/>
      <c r="B183" s="9" t="n"/>
      <c r="C183" s="10" t="n"/>
      <c r="D183" s="10" t="n"/>
      <c r="E183" s="11" t="n"/>
      <c r="F183" s="11" t="n"/>
      <c r="G183" s="6">
        <f>IF(E183="","",ROUNDDOWN(E183*10/100,0))</f>
        <v/>
      </c>
      <c r="H183" s="6">
        <f>IF(F183="","",ROUNDDOWN(F183*8/100,0))</f>
        <v/>
      </c>
      <c r="I183" s="6">
        <f>IF(AND(E183="",F183=""),"",SUM(E183:H183))</f>
        <v/>
      </c>
      <c r="J183" s="8" t="n"/>
      <c r="K183" s="8" t="n"/>
      <c r="L183" s="7">
        <f>IF(I183="","",IF(K183&lt;&gt;"","入金済",IF(J183="","予定日なし",IF(J183&lt;TODAY(),"期限超過","入金待ち"))))</f>
        <v/>
      </c>
    </row>
    <row r="184">
      <c r="A184" s="8" t="n"/>
      <c r="B184" s="9" t="n"/>
      <c r="C184" s="10" t="n"/>
      <c r="D184" s="10" t="n"/>
      <c r="E184" s="11" t="n"/>
      <c r="F184" s="11" t="n"/>
      <c r="G184" s="6">
        <f>IF(E184="","",ROUNDDOWN(E184*10/100,0))</f>
        <v/>
      </c>
      <c r="H184" s="6">
        <f>IF(F184="","",ROUNDDOWN(F184*8/100,0))</f>
        <v/>
      </c>
      <c r="I184" s="6">
        <f>IF(AND(E184="",F184=""),"",SUM(E184:H184))</f>
        <v/>
      </c>
      <c r="J184" s="8" t="n"/>
      <c r="K184" s="8" t="n"/>
      <c r="L184" s="7">
        <f>IF(I184="","",IF(K184&lt;&gt;"","入金済",IF(J184="","予定日なし",IF(J184&lt;TODAY(),"期限超過","入金待ち"))))</f>
        <v/>
      </c>
    </row>
    <row r="185">
      <c r="A185" s="8" t="n"/>
      <c r="B185" s="9" t="n"/>
      <c r="C185" s="10" t="n"/>
      <c r="D185" s="10" t="n"/>
      <c r="E185" s="11" t="n"/>
      <c r="F185" s="11" t="n"/>
      <c r="G185" s="6">
        <f>IF(E185="","",ROUNDDOWN(E185*10/100,0))</f>
        <v/>
      </c>
      <c r="H185" s="6">
        <f>IF(F185="","",ROUNDDOWN(F185*8/100,0))</f>
        <v/>
      </c>
      <c r="I185" s="6">
        <f>IF(AND(E185="",F185=""),"",SUM(E185:H185))</f>
        <v/>
      </c>
      <c r="J185" s="8" t="n"/>
      <c r="K185" s="8" t="n"/>
      <c r="L185" s="7">
        <f>IF(I185="","",IF(K185&lt;&gt;"","入金済",IF(J185="","予定日なし",IF(J185&lt;TODAY(),"期限超過","入金待ち"))))</f>
        <v/>
      </c>
    </row>
    <row r="186">
      <c r="A186" s="8" t="n"/>
      <c r="B186" s="9" t="n"/>
      <c r="C186" s="10" t="n"/>
      <c r="D186" s="10" t="n"/>
      <c r="E186" s="11" t="n"/>
      <c r="F186" s="11" t="n"/>
      <c r="G186" s="6">
        <f>IF(E186="","",ROUNDDOWN(E186*10/100,0))</f>
        <v/>
      </c>
      <c r="H186" s="6">
        <f>IF(F186="","",ROUNDDOWN(F186*8/100,0))</f>
        <v/>
      </c>
      <c r="I186" s="6">
        <f>IF(AND(E186="",F186=""),"",SUM(E186:H186))</f>
        <v/>
      </c>
      <c r="J186" s="8" t="n"/>
      <c r="K186" s="8" t="n"/>
      <c r="L186" s="7">
        <f>IF(I186="","",IF(K186&lt;&gt;"","入金済",IF(J186="","予定日なし",IF(J186&lt;TODAY(),"期限超過","入金待ち"))))</f>
        <v/>
      </c>
    </row>
    <row r="187">
      <c r="A187" s="8" t="n"/>
      <c r="B187" s="9" t="n"/>
      <c r="C187" s="10" t="n"/>
      <c r="D187" s="10" t="n"/>
      <c r="E187" s="11" t="n"/>
      <c r="F187" s="11" t="n"/>
      <c r="G187" s="6">
        <f>IF(E187="","",ROUNDDOWN(E187*10/100,0))</f>
        <v/>
      </c>
      <c r="H187" s="6">
        <f>IF(F187="","",ROUNDDOWN(F187*8/100,0))</f>
        <v/>
      </c>
      <c r="I187" s="6">
        <f>IF(AND(E187="",F187=""),"",SUM(E187:H187))</f>
        <v/>
      </c>
      <c r="J187" s="8" t="n"/>
      <c r="K187" s="8" t="n"/>
      <c r="L187" s="7">
        <f>IF(I187="","",IF(K187&lt;&gt;"","入金済",IF(J187="","予定日なし",IF(J187&lt;TODAY(),"期限超過","入金待ち"))))</f>
        <v/>
      </c>
    </row>
    <row r="188">
      <c r="A188" s="8" t="n"/>
      <c r="B188" s="9" t="n"/>
      <c r="C188" s="10" t="n"/>
      <c r="D188" s="10" t="n"/>
      <c r="E188" s="11" t="n"/>
      <c r="F188" s="11" t="n"/>
      <c r="G188" s="6">
        <f>IF(E188="","",ROUNDDOWN(E188*10/100,0))</f>
        <v/>
      </c>
      <c r="H188" s="6">
        <f>IF(F188="","",ROUNDDOWN(F188*8/100,0))</f>
        <v/>
      </c>
      <c r="I188" s="6">
        <f>IF(AND(E188="",F188=""),"",SUM(E188:H188))</f>
        <v/>
      </c>
      <c r="J188" s="8" t="n"/>
      <c r="K188" s="8" t="n"/>
      <c r="L188" s="7">
        <f>IF(I188="","",IF(K188&lt;&gt;"","入金済",IF(J188="","予定日なし",IF(J188&lt;TODAY(),"期限超過","入金待ち"))))</f>
        <v/>
      </c>
    </row>
    <row r="189">
      <c r="A189" s="8" t="n"/>
      <c r="B189" s="9" t="n"/>
      <c r="C189" s="10" t="n"/>
      <c r="D189" s="10" t="n"/>
      <c r="E189" s="11" t="n"/>
      <c r="F189" s="11" t="n"/>
      <c r="G189" s="6">
        <f>IF(E189="","",ROUNDDOWN(E189*10/100,0))</f>
        <v/>
      </c>
      <c r="H189" s="6">
        <f>IF(F189="","",ROUNDDOWN(F189*8/100,0))</f>
        <v/>
      </c>
      <c r="I189" s="6">
        <f>IF(AND(E189="",F189=""),"",SUM(E189:H189))</f>
        <v/>
      </c>
      <c r="J189" s="8" t="n"/>
      <c r="K189" s="8" t="n"/>
      <c r="L189" s="7">
        <f>IF(I189="","",IF(K189&lt;&gt;"","入金済",IF(J189="","予定日なし",IF(J189&lt;TODAY(),"期限超過","入金待ち"))))</f>
        <v/>
      </c>
    </row>
    <row r="190">
      <c r="A190" s="8" t="n"/>
      <c r="B190" s="9" t="n"/>
      <c r="C190" s="10" t="n"/>
      <c r="D190" s="10" t="n"/>
      <c r="E190" s="11" t="n"/>
      <c r="F190" s="11" t="n"/>
      <c r="G190" s="6">
        <f>IF(E190="","",ROUNDDOWN(E190*10/100,0))</f>
        <v/>
      </c>
      <c r="H190" s="6">
        <f>IF(F190="","",ROUNDDOWN(F190*8/100,0))</f>
        <v/>
      </c>
      <c r="I190" s="6">
        <f>IF(AND(E190="",F190=""),"",SUM(E190:H190))</f>
        <v/>
      </c>
      <c r="J190" s="8" t="n"/>
      <c r="K190" s="8" t="n"/>
      <c r="L190" s="7">
        <f>IF(I190="","",IF(K190&lt;&gt;"","入金済",IF(J190="","予定日なし",IF(J190&lt;TODAY(),"期限超過","入金待ち"))))</f>
        <v/>
      </c>
    </row>
    <row r="191">
      <c r="A191" s="8" t="n"/>
      <c r="B191" s="9" t="n"/>
      <c r="C191" s="10" t="n"/>
      <c r="D191" s="10" t="n"/>
      <c r="E191" s="11" t="n"/>
      <c r="F191" s="11" t="n"/>
      <c r="G191" s="6">
        <f>IF(E191="","",ROUNDDOWN(E191*10/100,0))</f>
        <v/>
      </c>
      <c r="H191" s="6">
        <f>IF(F191="","",ROUNDDOWN(F191*8/100,0))</f>
        <v/>
      </c>
      <c r="I191" s="6">
        <f>IF(AND(E191="",F191=""),"",SUM(E191:H191))</f>
        <v/>
      </c>
      <c r="J191" s="8" t="n"/>
      <c r="K191" s="8" t="n"/>
      <c r="L191" s="7">
        <f>IF(I191="","",IF(K191&lt;&gt;"","入金済",IF(J191="","予定日なし",IF(J191&lt;TODAY(),"期限超過","入金待ち"))))</f>
        <v/>
      </c>
    </row>
    <row r="192">
      <c r="A192" s="8" t="n"/>
      <c r="B192" s="9" t="n"/>
      <c r="C192" s="10" t="n"/>
      <c r="D192" s="10" t="n"/>
      <c r="E192" s="11" t="n"/>
      <c r="F192" s="11" t="n"/>
      <c r="G192" s="6">
        <f>IF(E192="","",ROUNDDOWN(E192*10/100,0))</f>
        <v/>
      </c>
      <c r="H192" s="6">
        <f>IF(F192="","",ROUNDDOWN(F192*8/100,0))</f>
        <v/>
      </c>
      <c r="I192" s="6">
        <f>IF(AND(E192="",F192=""),"",SUM(E192:H192))</f>
        <v/>
      </c>
      <c r="J192" s="8" t="n"/>
      <c r="K192" s="8" t="n"/>
      <c r="L192" s="7">
        <f>IF(I192="","",IF(K192&lt;&gt;"","入金済",IF(J192="","予定日なし",IF(J192&lt;TODAY(),"期限超過","入金待ち"))))</f>
        <v/>
      </c>
    </row>
    <row r="193">
      <c r="A193" s="8" t="n"/>
      <c r="B193" s="9" t="n"/>
      <c r="C193" s="10" t="n"/>
      <c r="D193" s="10" t="n"/>
      <c r="E193" s="11" t="n"/>
      <c r="F193" s="11" t="n"/>
      <c r="G193" s="6">
        <f>IF(E193="","",ROUNDDOWN(E193*10/100,0))</f>
        <v/>
      </c>
      <c r="H193" s="6">
        <f>IF(F193="","",ROUNDDOWN(F193*8/100,0))</f>
        <v/>
      </c>
      <c r="I193" s="6">
        <f>IF(AND(E193="",F193=""),"",SUM(E193:H193))</f>
        <v/>
      </c>
      <c r="J193" s="8" t="n"/>
      <c r="K193" s="8" t="n"/>
      <c r="L193" s="7">
        <f>IF(I193="","",IF(K193&lt;&gt;"","入金済",IF(J193="","予定日なし",IF(J193&lt;TODAY(),"期限超過","入金待ち"))))</f>
        <v/>
      </c>
    </row>
    <row r="194">
      <c r="A194" s="8" t="n"/>
      <c r="B194" s="9" t="n"/>
      <c r="C194" s="10" t="n"/>
      <c r="D194" s="10" t="n"/>
      <c r="E194" s="11" t="n"/>
      <c r="F194" s="11" t="n"/>
      <c r="G194" s="6">
        <f>IF(E194="","",ROUNDDOWN(E194*10/100,0))</f>
        <v/>
      </c>
      <c r="H194" s="6">
        <f>IF(F194="","",ROUNDDOWN(F194*8/100,0))</f>
        <v/>
      </c>
      <c r="I194" s="6">
        <f>IF(AND(E194="",F194=""),"",SUM(E194:H194))</f>
        <v/>
      </c>
      <c r="J194" s="8" t="n"/>
      <c r="K194" s="8" t="n"/>
      <c r="L194" s="7">
        <f>IF(I194="","",IF(K194&lt;&gt;"","入金済",IF(J194="","予定日なし",IF(J194&lt;TODAY(),"期限超過","入金待ち"))))</f>
        <v/>
      </c>
    </row>
    <row r="195">
      <c r="A195" s="8" t="n"/>
      <c r="B195" s="9" t="n"/>
      <c r="C195" s="10" t="n"/>
      <c r="D195" s="10" t="n"/>
      <c r="E195" s="11" t="n"/>
      <c r="F195" s="11" t="n"/>
      <c r="G195" s="6">
        <f>IF(E195="","",ROUNDDOWN(E195*10/100,0))</f>
        <v/>
      </c>
      <c r="H195" s="6">
        <f>IF(F195="","",ROUNDDOWN(F195*8/100,0))</f>
        <v/>
      </c>
      <c r="I195" s="6">
        <f>IF(AND(E195="",F195=""),"",SUM(E195:H195))</f>
        <v/>
      </c>
      <c r="J195" s="8" t="n"/>
      <c r="K195" s="8" t="n"/>
      <c r="L195" s="7">
        <f>IF(I195="","",IF(K195&lt;&gt;"","入金済",IF(J195="","予定日なし",IF(J195&lt;TODAY(),"期限超過","入金待ち"))))</f>
        <v/>
      </c>
    </row>
    <row r="196">
      <c r="A196" s="8" t="n"/>
      <c r="B196" s="9" t="n"/>
      <c r="C196" s="10" t="n"/>
      <c r="D196" s="10" t="n"/>
      <c r="E196" s="11" t="n"/>
      <c r="F196" s="11" t="n"/>
      <c r="G196" s="6">
        <f>IF(E196="","",ROUNDDOWN(E196*10/100,0))</f>
        <v/>
      </c>
      <c r="H196" s="6">
        <f>IF(F196="","",ROUNDDOWN(F196*8/100,0))</f>
        <v/>
      </c>
      <c r="I196" s="6">
        <f>IF(AND(E196="",F196=""),"",SUM(E196:H196))</f>
        <v/>
      </c>
      <c r="J196" s="8" t="n"/>
      <c r="K196" s="8" t="n"/>
      <c r="L196" s="7">
        <f>IF(I196="","",IF(K196&lt;&gt;"","入金済",IF(J196="","予定日なし",IF(J196&lt;TODAY(),"期限超過","入金待ち"))))</f>
        <v/>
      </c>
    </row>
    <row r="197">
      <c r="A197" s="8" t="n"/>
      <c r="B197" s="9" t="n"/>
      <c r="C197" s="10" t="n"/>
      <c r="D197" s="10" t="n"/>
      <c r="E197" s="11" t="n"/>
      <c r="F197" s="11" t="n"/>
      <c r="G197" s="6">
        <f>IF(E197="","",ROUNDDOWN(E197*10/100,0))</f>
        <v/>
      </c>
      <c r="H197" s="6">
        <f>IF(F197="","",ROUNDDOWN(F197*8/100,0))</f>
        <v/>
      </c>
      <c r="I197" s="6">
        <f>IF(AND(E197="",F197=""),"",SUM(E197:H197))</f>
        <v/>
      </c>
      <c r="J197" s="8" t="n"/>
      <c r="K197" s="8" t="n"/>
      <c r="L197" s="7">
        <f>IF(I197="","",IF(K197&lt;&gt;"","入金済",IF(J197="","予定日なし",IF(J197&lt;TODAY(),"期限超過","入金待ち"))))</f>
        <v/>
      </c>
    </row>
    <row r="198">
      <c r="A198" s="8" t="n"/>
      <c r="B198" s="9" t="n"/>
      <c r="C198" s="10" t="n"/>
      <c r="D198" s="10" t="n"/>
      <c r="E198" s="11" t="n"/>
      <c r="F198" s="11" t="n"/>
      <c r="G198" s="6">
        <f>IF(E198="","",ROUNDDOWN(E198*10/100,0))</f>
        <v/>
      </c>
      <c r="H198" s="6">
        <f>IF(F198="","",ROUNDDOWN(F198*8/100,0))</f>
        <v/>
      </c>
      <c r="I198" s="6">
        <f>IF(AND(E198="",F198=""),"",SUM(E198:H198))</f>
        <v/>
      </c>
      <c r="J198" s="8" t="n"/>
      <c r="K198" s="8" t="n"/>
      <c r="L198" s="7">
        <f>IF(I198="","",IF(K198&lt;&gt;"","入金済",IF(J198="","予定日なし",IF(J198&lt;TODAY(),"期限超過","入金待ち"))))</f>
        <v/>
      </c>
    </row>
    <row r="199">
      <c r="A199" s="8" t="n"/>
      <c r="B199" s="9" t="n"/>
      <c r="C199" s="10" t="n"/>
      <c r="D199" s="10" t="n"/>
      <c r="E199" s="11" t="n"/>
      <c r="F199" s="11" t="n"/>
      <c r="G199" s="6">
        <f>IF(E199="","",ROUNDDOWN(E199*10/100,0))</f>
        <v/>
      </c>
      <c r="H199" s="6">
        <f>IF(F199="","",ROUNDDOWN(F199*8/100,0))</f>
        <v/>
      </c>
      <c r="I199" s="6">
        <f>IF(AND(E199="",F199=""),"",SUM(E199:H199))</f>
        <v/>
      </c>
      <c r="J199" s="8" t="n"/>
      <c r="K199" s="8" t="n"/>
      <c r="L199" s="7">
        <f>IF(I199="","",IF(K199&lt;&gt;"","入金済",IF(J199="","予定日なし",IF(J199&lt;TODAY(),"期限超過","入金待ち"))))</f>
        <v/>
      </c>
    </row>
    <row r="200">
      <c r="A200" s="8" t="n"/>
      <c r="B200" s="9" t="n"/>
      <c r="C200" s="10" t="n"/>
      <c r="D200" s="10" t="n"/>
      <c r="E200" s="11" t="n"/>
      <c r="F200" s="11" t="n"/>
      <c r="G200" s="6">
        <f>IF(E200="","",ROUNDDOWN(E200*10/100,0))</f>
        <v/>
      </c>
      <c r="H200" s="6">
        <f>IF(F200="","",ROUNDDOWN(F200*8/100,0))</f>
        <v/>
      </c>
      <c r="I200" s="6">
        <f>IF(AND(E200="",F200=""),"",SUM(E200:H200))</f>
        <v/>
      </c>
      <c r="J200" s="8" t="n"/>
      <c r="K200" s="8" t="n"/>
      <c r="L200" s="7">
        <f>IF(I200="","",IF(K200&lt;&gt;"","入金済",IF(J200="","予定日なし",IF(J200&lt;TODAY(),"期限超過","入金待ち"))))</f>
        <v/>
      </c>
    </row>
    <row r="201">
      <c r="A201" s="8" t="n"/>
      <c r="B201" s="9" t="n"/>
      <c r="C201" s="10" t="n"/>
      <c r="D201" s="10" t="n"/>
      <c r="E201" s="11" t="n"/>
      <c r="F201" s="11" t="n"/>
      <c r="G201" s="6">
        <f>IF(E201="","",ROUNDDOWN(E201*10/100,0))</f>
        <v/>
      </c>
      <c r="H201" s="6">
        <f>IF(F201="","",ROUNDDOWN(F201*8/100,0))</f>
        <v/>
      </c>
      <c r="I201" s="6">
        <f>IF(AND(E201="",F201=""),"",SUM(E201:H201))</f>
        <v/>
      </c>
      <c r="J201" s="8" t="n"/>
      <c r="K201" s="8" t="n"/>
      <c r="L201" s="7">
        <f>IF(I201="","",IF(K201&lt;&gt;"","入金済",IF(J201="","予定日なし",IF(J201&lt;TODAY(),"期限超過","入金待ち"))))</f>
        <v/>
      </c>
    </row>
    <row r="202">
      <c r="A202" s="8" t="n"/>
      <c r="B202" s="9" t="n"/>
      <c r="C202" s="10" t="n"/>
      <c r="D202" s="10" t="n"/>
      <c r="E202" s="11" t="n"/>
      <c r="F202" s="11" t="n"/>
      <c r="G202" s="6">
        <f>IF(E202="","",ROUNDDOWN(E202*10/100,0))</f>
        <v/>
      </c>
      <c r="H202" s="6">
        <f>IF(F202="","",ROUNDDOWN(F202*8/100,0))</f>
        <v/>
      </c>
      <c r="I202" s="6">
        <f>IF(AND(E202="",F202=""),"",SUM(E202:H202))</f>
        <v/>
      </c>
      <c r="J202" s="8" t="n"/>
      <c r="K202" s="8" t="n"/>
      <c r="L202" s="7">
        <f>IF(I202="","",IF(K202&lt;&gt;"","入金済",IF(J202="","予定日なし",IF(J202&lt;TODAY(),"期限超過","入金待ち"))))</f>
        <v/>
      </c>
    </row>
    <row r="203">
      <c r="A203" s="8" t="n"/>
      <c r="B203" s="9" t="n"/>
      <c r="C203" s="10" t="n"/>
      <c r="D203" s="10" t="n"/>
      <c r="E203" s="11" t="n"/>
      <c r="F203" s="11" t="n"/>
      <c r="G203" s="6">
        <f>IF(E203="","",ROUNDDOWN(E203*10/100,0))</f>
        <v/>
      </c>
      <c r="H203" s="6">
        <f>IF(F203="","",ROUNDDOWN(F203*8/100,0))</f>
        <v/>
      </c>
      <c r="I203" s="6">
        <f>IF(AND(E203="",F203=""),"",SUM(E203:H203))</f>
        <v/>
      </c>
      <c r="J203" s="8" t="n"/>
      <c r="K203" s="8" t="n"/>
      <c r="L203" s="7">
        <f>IF(I203="","",IF(K203&lt;&gt;"","入金済",IF(J203="","予定日なし",IF(J203&lt;TODAY(),"期限超過","入金待ち"))))</f>
        <v/>
      </c>
    </row>
    <row r="204">
      <c r="A204" s="8" t="n"/>
      <c r="B204" s="9" t="n"/>
      <c r="C204" s="10" t="n"/>
      <c r="D204" s="10" t="n"/>
      <c r="E204" s="11" t="n"/>
      <c r="F204" s="11" t="n"/>
      <c r="G204" s="6">
        <f>IF(E204="","",ROUNDDOWN(E204*10/100,0))</f>
        <v/>
      </c>
      <c r="H204" s="6">
        <f>IF(F204="","",ROUNDDOWN(F204*8/100,0))</f>
        <v/>
      </c>
      <c r="I204" s="6">
        <f>IF(AND(E204="",F204=""),"",SUM(E204:H204))</f>
        <v/>
      </c>
      <c r="J204" s="8" t="n"/>
      <c r="K204" s="8" t="n"/>
      <c r="L204" s="7">
        <f>IF(I204="","",IF(K204&lt;&gt;"","入金済",IF(J204="","予定日なし",IF(J204&lt;TODAY(),"期限超過","入金待ち"))))</f>
        <v/>
      </c>
    </row>
    <row r="205">
      <c r="A205" s="8" t="n"/>
      <c r="B205" s="9" t="n"/>
      <c r="C205" s="10" t="n"/>
      <c r="D205" s="10" t="n"/>
      <c r="E205" s="11" t="n"/>
      <c r="F205" s="11" t="n"/>
      <c r="G205" s="6">
        <f>IF(E205="","",ROUNDDOWN(E205*10/100,0))</f>
        <v/>
      </c>
      <c r="H205" s="6">
        <f>IF(F205="","",ROUNDDOWN(F205*8/100,0))</f>
        <v/>
      </c>
      <c r="I205" s="6">
        <f>IF(AND(E205="",F205=""),"",SUM(E205:H205))</f>
        <v/>
      </c>
      <c r="J205" s="8" t="n"/>
      <c r="K205" s="8" t="n"/>
      <c r="L205" s="7">
        <f>IF(I205="","",IF(K205&lt;&gt;"","入金済",IF(J205="","予定日なし",IF(J205&lt;TODAY(),"期限超過","入金待ち"))))</f>
        <v/>
      </c>
    </row>
    <row r="206">
      <c r="A206" s="8" t="n"/>
      <c r="B206" s="9" t="n"/>
      <c r="C206" s="10" t="n"/>
      <c r="D206" s="10" t="n"/>
      <c r="E206" s="11" t="n"/>
      <c r="F206" s="11" t="n"/>
      <c r="G206" s="6">
        <f>IF(E206="","",ROUNDDOWN(E206*10/100,0))</f>
        <v/>
      </c>
      <c r="H206" s="6">
        <f>IF(F206="","",ROUNDDOWN(F206*8/100,0))</f>
        <v/>
      </c>
      <c r="I206" s="6">
        <f>IF(AND(E206="",F206=""),"",SUM(E206:H206))</f>
        <v/>
      </c>
      <c r="J206" s="8" t="n"/>
      <c r="K206" s="8" t="n"/>
      <c r="L206" s="7">
        <f>IF(I206="","",IF(K206&lt;&gt;"","入金済",IF(J206="","予定日なし",IF(J206&lt;TODAY(),"期限超過","入金待ち"))))</f>
        <v/>
      </c>
    </row>
    <row r="207">
      <c r="A207" s="8" t="n"/>
      <c r="B207" s="9" t="n"/>
      <c r="C207" s="10" t="n"/>
      <c r="D207" s="10" t="n"/>
      <c r="E207" s="11" t="n"/>
      <c r="F207" s="11" t="n"/>
      <c r="G207" s="6">
        <f>IF(E207="","",ROUNDDOWN(E207*10/100,0))</f>
        <v/>
      </c>
      <c r="H207" s="6">
        <f>IF(F207="","",ROUNDDOWN(F207*8/100,0))</f>
        <v/>
      </c>
      <c r="I207" s="6">
        <f>IF(AND(E207="",F207=""),"",SUM(E207:H207))</f>
        <v/>
      </c>
      <c r="J207" s="8" t="n"/>
      <c r="K207" s="8" t="n"/>
      <c r="L207" s="7">
        <f>IF(I207="","",IF(K207&lt;&gt;"","入金済",IF(J207="","予定日なし",IF(J207&lt;TODAY(),"期限超過","入金待ち"))))</f>
        <v/>
      </c>
    </row>
    <row r="208">
      <c r="A208" s="8" t="n"/>
      <c r="B208" s="9" t="n"/>
      <c r="C208" s="10" t="n"/>
      <c r="D208" s="10" t="n"/>
      <c r="E208" s="11" t="n"/>
      <c r="F208" s="11" t="n"/>
      <c r="G208" s="6">
        <f>IF(E208="","",ROUNDDOWN(E208*10/100,0))</f>
        <v/>
      </c>
      <c r="H208" s="6">
        <f>IF(F208="","",ROUNDDOWN(F208*8/100,0))</f>
        <v/>
      </c>
      <c r="I208" s="6">
        <f>IF(AND(E208="",F208=""),"",SUM(E208:H208))</f>
        <v/>
      </c>
      <c r="J208" s="8" t="n"/>
      <c r="K208" s="8" t="n"/>
      <c r="L208" s="7">
        <f>IF(I208="","",IF(K208&lt;&gt;"","入金済",IF(J208="","予定日なし",IF(J208&lt;TODAY(),"期限超過","入金待ち"))))</f>
        <v/>
      </c>
    </row>
    <row r="209">
      <c r="A209" s="8" t="n"/>
      <c r="B209" s="9" t="n"/>
      <c r="C209" s="10" t="n"/>
      <c r="D209" s="10" t="n"/>
      <c r="E209" s="11" t="n"/>
      <c r="F209" s="11" t="n"/>
      <c r="G209" s="6">
        <f>IF(E209="","",ROUNDDOWN(E209*10/100,0))</f>
        <v/>
      </c>
      <c r="H209" s="6">
        <f>IF(F209="","",ROUNDDOWN(F209*8/100,0))</f>
        <v/>
      </c>
      <c r="I209" s="6">
        <f>IF(AND(E209="",F209=""),"",SUM(E209:H209))</f>
        <v/>
      </c>
      <c r="J209" s="8" t="n"/>
      <c r="K209" s="8" t="n"/>
      <c r="L209" s="7">
        <f>IF(I209="","",IF(K209&lt;&gt;"","入金済",IF(J209="","予定日なし",IF(J209&lt;TODAY(),"期限超過","入金待ち"))))</f>
        <v/>
      </c>
    </row>
    <row r="210">
      <c r="A210" s="8" t="n"/>
      <c r="B210" s="9" t="n"/>
      <c r="C210" s="10" t="n"/>
      <c r="D210" s="10" t="n"/>
      <c r="E210" s="11" t="n"/>
      <c r="F210" s="11" t="n"/>
      <c r="G210" s="6">
        <f>IF(E210="","",ROUNDDOWN(E210*10/100,0))</f>
        <v/>
      </c>
      <c r="H210" s="6">
        <f>IF(F210="","",ROUNDDOWN(F210*8/100,0))</f>
        <v/>
      </c>
      <c r="I210" s="6">
        <f>IF(AND(E210="",F210=""),"",SUM(E210:H210))</f>
        <v/>
      </c>
      <c r="J210" s="8" t="n"/>
      <c r="K210" s="8" t="n"/>
      <c r="L210" s="7">
        <f>IF(I210="","",IF(K210&lt;&gt;"","入金済",IF(J210="","予定日なし",IF(J210&lt;TODAY(),"期限超過","入金待ち"))))</f>
        <v/>
      </c>
    </row>
    <row r="211">
      <c r="A211" s="8" t="n"/>
      <c r="B211" s="9" t="n"/>
      <c r="C211" s="10" t="n"/>
      <c r="D211" s="10" t="n"/>
      <c r="E211" s="11" t="n"/>
      <c r="F211" s="11" t="n"/>
      <c r="G211" s="6">
        <f>IF(E211="","",ROUNDDOWN(E211*10/100,0))</f>
        <v/>
      </c>
      <c r="H211" s="6">
        <f>IF(F211="","",ROUNDDOWN(F211*8/100,0))</f>
        <v/>
      </c>
      <c r="I211" s="6">
        <f>IF(AND(E211="",F211=""),"",SUM(E211:H211))</f>
        <v/>
      </c>
      <c r="J211" s="8" t="n"/>
      <c r="K211" s="8" t="n"/>
      <c r="L211" s="7">
        <f>IF(I211="","",IF(K211&lt;&gt;"","入金済",IF(J211="","予定日なし",IF(J211&lt;TODAY(),"期限超過","入金待ち"))))</f>
        <v/>
      </c>
    </row>
    <row r="212">
      <c r="A212" s="8" t="n"/>
      <c r="B212" s="9" t="n"/>
      <c r="C212" s="10" t="n"/>
      <c r="D212" s="10" t="n"/>
      <c r="E212" s="11" t="n"/>
      <c r="F212" s="11" t="n"/>
      <c r="G212" s="6">
        <f>IF(E212="","",ROUNDDOWN(E212*10/100,0))</f>
        <v/>
      </c>
      <c r="H212" s="6">
        <f>IF(F212="","",ROUNDDOWN(F212*8/100,0))</f>
        <v/>
      </c>
      <c r="I212" s="6">
        <f>IF(AND(E212="",F212=""),"",SUM(E212:H212))</f>
        <v/>
      </c>
      <c r="J212" s="8" t="n"/>
      <c r="K212" s="8" t="n"/>
      <c r="L212" s="7">
        <f>IF(I212="","",IF(K212&lt;&gt;"","入金済",IF(J212="","予定日なし",IF(J212&lt;TODAY(),"期限超過","入金待ち"))))</f>
        <v/>
      </c>
    </row>
    <row r="213">
      <c r="A213" s="8" t="n"/>
      <c r="B213" s="9" t="n"/>
      <c r="C213" s="10" t="n"/>
      <c r="D213" s="10" t="n"/>
      <c r="E213" s="11" t="n"/>
      <c r="F213" s="11" t="n"/>
      <c r="G213" s="6">
        <f>IF(E213="","",ROUNDDOWN(E213*10/100,0))</f>
        <v/>
      </c>
      <c r="H213" s="6">
        <f>IF(F213="","",ROUNDDOWN(F213*8/100,0))</f>
        <v/>
      </c>
      <c r="I213" s="6">
        <f>IF(AND(E213="",F213=""),"",SUM(E213:H213))</f>
        <v/>
      </c>
      <c r="J213" s="8" t="n"/>
      <c r="K213" s="8" t="n"/>
      <c r="L213" s="7">
        <f>IF(I213="","",IF(K213&lt;&gt;"","入金済",IF(J213="","予定日なし",IF(J213&lt;TODAY(),"期限超過","入金待ち"))))</f>
        <v/>
      </c>
    </row>
    <row r="214">
      <c r="A214" s="8" t="n"/>
      <c r="B214" s="9" t="n"/>
      <c r="C214" s="10" t="n"/>
      <c r="D214" s="10" t="n"/>
      <c r="E214" s="11" t="n"/>
      <c r="F214" s="11" t="n"/>
      <c r="G214" s="6">
        <f>IF(E214="","",ROUNDDOWN(E214*10/100,0))</f>
        <v/>
      </c>
      <c r="H214" s="6">
        <f>IF(F214="","",ROUNDDOWN(F214*8/100,0))</f>
        <v/>
      </c>
      <c r="I214" s="6">
        <f>IF(AND(E214="",F214=""),"",SUM(E214:H214))</f>
        <v/>
      </c>
      <c r="J214" s="8" t="n"/>
      <c r="K214" s="8" t="n"/>
      <c r="L214" s="7">
        <f>IF(I214="","",IF(K214&lt;&gt;"","入金済",IF(J214="","予定日なし",IF(J214&lt;TODAY(),"期限超過","入金待ち"))))</f>
        <v/>
      </c>
    </row>
    <row r="215">
      <c r="A215" s="8" t="n"/>
      <c r="B215" s="9" t="n"/>
      <c r="C215" s="10" t="n"/>
      <c r="D215" s="10" t="n"/>
      <c r="E215" s="11" t="n"/>
      <c r="F215" s="11" t="n"/>
      <c r="G215" s="6">
        <f>IF(E215="","",ROUNDDOWN(E215*10/100,0))</f>
        <v/>
      </c>
      <c r="H215" s="6">
        <f>IF(F215="","",ROUNDDOWN(F215*8/100,0))</f>
        <v/>
      </c>
      <c r="I215" s="6">
        <f>IF(AND(E215="",F215=""),"",SUM(E215:H215))</f>
        <v/>
      </c>
      <c r="J215" s="8" t="n"/>
      <c r="K215" s="8" t="n"/>
      <c r="L215" s="7">
        <f>IF(I215="","",IF(K215&lt;&gt;"","入金済",IF(J215="","予定日なし",IF(J215&lt;TODAY(),"期限超過","入金待ち"))))</f>
        <v/>
      </c>
    </row>
    <row r="216">
      <c r="A216" s="8" t="n"/>
      <c r="B216" s="9" t="n"/>
      <c r="C216" s="10" t="n"/>
      <c r="D216" s="10" t="n"/>
      <c r="E216" s="11" t="n"/>
      <c r="F216" s="11" t="n"/>
      <c r="G216" s="6">
        <f>IF(E216="","",ROUNDDOWN(E216*10/100,0))</f>
        <v/>
      </c>
      <c r="H216" s="6">
        <f>IF(F216="","",ROUNDDOWN(F216*8/100,0))</f>
        <v/>
      </c>
      <c r="I216" s="6">
        <f>IF(AND(E216="",F216=""),"",SUM(E216:H216))</f>
        <v/>
      </c>
      <c r="J216" s="8" t="n"/>
      <c r="K216" s="8" t="n"/>
      <c r="L216" s="7">
        <f>IF(I216="","",IF(K216&lt;&gt;"","入金済",IF(J216="","予定日なし",IF(J216&lt;TODAY(),"期限超過","入金待ち"))))</f>
        <v/>
      </c>
    </row>
    <row r="217">
      <c r="A217" s="8" t="n"/>
      <c r="B217" s="9" t="n"/>
      <c r="C217" s="10" t="n"/>
      <c r="D217" s="10" t="n"/>
      <c r="E217" s="11" t="n"/>
      <c r="F217" s="11" t="n"/>
      <c r="G217" s="6">
        <f>IF(E217="","",ROUNDDOWN(E217*10/100,0))</f>
        <v/>
      </c>
      <c r="H217" s="6">
        <f>IF(F217="","",ROUNDDOWN(F217*8/100,0))</f>
        <v/>
      </c>
      <c r="I217" s="6">
        <f>IF(AND(E217="",F217=""),"",SUM(E217:H217))</f>
        <v/>
      </c>
      <c r="J217" s="8" t="n"/>
      <c r="K217" s="8" t="n"/>
      <c r="L217" s="7">
        <f>IF(I217="","",IF(K217&lt;&gt;"","入金済",IF(J217="","予定日なし",IF(J217&lt;TODAY(),"期限超過","入金待ち"))))</f>
        <v/>
      </c>
    </row>
    <row r="218">
      <c r="A218" s="8" t="n"/>
      <c r="B218" s="9" t="n"/>
      <c r="C218" s="10" t="n"/>
      <c r="D218" s="10" t="n"/>
      <c r="E218" s="11" t="n"/>
      <c r="F218" s="11" t="n"/>
      <c r="G218" s="6">
        <f>IF(E218="","",ROUNDDOWN(E218*10/100,0))</f>
        <v/>
      </c>
      <c r="H218" s="6">
        <f>IF(F218="","",ROUNDDOWN(F218*8/100,0))</f>
        <v/>
      </c>
      <c r="I218" s="6">
        <f>IF(AND(E218="",F218=""),"",SUM(E218:H218))</f>
        <v/>
      </c>
      <c r="J218" s="8" t="n"/>
      <c r="K218" s="8" t="n"/>
      <c r="L218" s="7">
        <f>IF(I218="","",IF(K218&lt;&gt;"","入金済",IF(J218="","予定日なし",IF(J218&lt;TODAY(),"期限超過","入金待ち"))))</f>
        <v/>
      </c>
    </row>
    <row r="219">
      <c r="A219" s="8" t="n"/>
      <c r="B219" s="9" t="n"/>
      <c r="C219" s="10" t="n"/>
      <c r="D219" s="10" t="n"/>
      <c r="E219" s="11" t="n"/>
      <c r="F219" s="11" t="n"/>
      <c r="G219" s="6">
        <f>IF(E219="","",ROUNDDOWN(E219*10/100,0))</f>
        <v/>
      </c>
      <c r="H219" s="6">
        <f>IF(F219="","",ROUNDDOWN(F219*8/100,0))</f>
        <v/>
      </c>
      <c r="I219" s="6">
        <f>IF(AND(E219="",F219=""),"",SUM(E219:H219))</f>
        <v/>
      </c>
      <c r="J219" s="8" t="n"/>
      <c r="K219" s="8" t="n"/>
      <c r="L219" s="7">
        <f>IF(I219="","",IF(K219&lt;&gt;"","入金済",IF(J219="","予定日なし",IF(J219&lt;TODAY(),"期限超過","入金待ち"))))</f>
        <v/>
      </c>
    </row>
    <row r="220">
      <c r="A220" s="8" t="n"/>
      <c r="B220" s="9" t="n"/>
      <c r="C220" s="10" t="n"/>
      <c r="D220" s="10" t="n"/>
      <c r="E220" s="11" t="n"/>
      <c r="F220" s="11" t="n"/>
      <c r="G220" s="6">
        <f>IF(E220="","",ROUNDDOWN(E220*10/100,0))</f>
        <v/>
      </c>
      <c r="H220" s="6">
        <f>IF(F220="","",ROUNDDOWN(F220*8/100,0))</f>
        <v/>
      </c>
      <c r="I220" s="6">
        <f>IF(AND(E220="",F220=""),"",SUM(E220:H220))</f>
        <v/>
      </c>
      <c r="J220" s="8" t="n"/>
      <c r="K220" s="8" t="n"/>
      <c r="L220" s="7">
        <f>IF(I220="","",IF(K220&lt;&gt;"","入金済",IF(J220="","予定日なし",IF(J220&lt;TODAY(),"期限超過","入金待ち"))))</f>
        <v/>
      </c>
    </row>
    <row r="221">
      <c r="A221" s="8" t="n"/>
      <c r="B221" s="9" t="n"/>
      <c r="C221" s="10" t="n"/>
      <c r="D221" s="10" t="n"/>
      <c r="E221" s="11" t="n"/>
      <c r="F221" s="11" t="n"/>
      <c r="G221" s="6">
        <f>IF(E221="","",ROUNDDOWN(E221*10/100,0))</f>
        <v/>
      </c>
      <c r="H221" s="6">
        <f>IF(F221="","",ROUNDDOWN(F221*8/100,0))</f>
        <v/>
      </c>
      <c r="I221" s="6">
        <f>IF(AND(E221="",F221=""),"",SUM(E221:H221))</f>
        <v/>
      </c>
      <c r="J221" s="8" t="n"/>
      <c r="K221" s="8" t="n"/>
      <c r="L221" s="7">
        <f>IF(I221="","",IF(K221&lt;&gt;"","入金済",IF(J221="","予定日なし",IF(J221&lt;TODAY(),"期限超過","入金待ち"))))</f>
        <v/>
      </c>
    </row>
    <row r="222">
      <c r="A222" s="8" t="n"/>
      <c r="B222" s="9" t="n"/>
      <c r="C222" s="10" t="n"/>
      <c r="D222" s="10" t="n"/>
      <c r="E222" s="11" t="n"/>
      <c r="F222" s="11" t="n"/>
      <c r="G222" s="6">
        <f>IF(E222="","",ROUNDDOWN(E222*10/100,0))</f>
        <v/>
      </c>
      <c r="H222" s="6">
        <f>IF(F222="","",ROUNDDOWN(F222*8/100,0))</f>
        <v/>
      </c>
      <c r="I222" s="6">
        <f>IF(AND(E222="",F222=""),"",SUM(E222:H222))</f>
        <v/>
      </c>
      <c r="J222" s="8" t="n"/>
      <c r="K222" s="8" t="n"/>
      <c r="L222" s="7">
        <f>IF(I222="","",IF(K222&lt;&gt;"","入金済",IF(J222="","予定日なし",IF(J222&lt;TODAY(),"期限超過","入金待ち"))))</f>
        <v/>
      </c>
    </row>
    <row r="223">
      <c r="A223" s="8" t="n"/>
      <c r="B223" s="9" t="n"/>
      <c r="C223" s="10" t="n"/>
      <c r="D223" s="10" t="n"/>
      <c r="E223" s="11" t="n"/>
      <c r="F223" s="11" t="n"/>
      <c r="G223" s="6">
        <f>IF(E223="","",ROUNDDOWN(E223*10/100,0))</f>
        <v/>
      </c>
      <c r="H223" s="6">
        <f>IF(F223="","",ROUNDDOWN(F223*8/100,0))</f>
        <v/>
      </c>
      <c r="I223" s="6">
        <f>IF(AND(E223="",F223=""),"",SUM(E223:H223))</f>
        <v/>
      </c>
      <c r="J223" s="8" t="n"/>
      <c r="K223" s="8" t="n"/>
      <c r="L223" s="7">
        <f>IF(I223="","",IF(K223&lt;&gt;"","入金済",IF(J223="","予定日なし",IF(J223&lt;TODAY(),"期限超過","入金待ち"))))</f>
        <v/>
      </c>
    </row>
    <row r="224">
      <c r="A224" s="8" t="n"/>
      <c r="B224" s="9" t="n"/>
      <c r="C224" s="10" t="n"/>
      <c r="D224" s="10" t="n"/>
      <c r="E224" s="11" t="n"/>
      <c r="F224" s="11" t="n"/>
      <c r="G224" s="6">
        <f>IF(E224="","",ROUNDDOWN(E224*10/100,0))</f>
        <v/>
      </c>
      <c r="H224" s="6">
        <f>IF(F224="","",ROUNDDOWN(F224*8/100,0))</f>
        <v/>
      </c>
      <c r="I224" s="6">
        <f>IF(AND(E224="",F224=""),"",SUM(E224:H224))</f>
        <v/>
      </c>
      <c r="J224" s="8" t="n"/>
      <c r="K224" s="8" t="n"/>
      <c r="L224" s="7">
        <f>IF(I224="","",IF(K224&lt;&gt;"","入金済",IF(J224="","予定日なし",IF(J224&lt;TODAY(),"期限超過","入金待ち"))))</f>
        <v/>
      </c>
    </row>
    <row r="225">
      <c r="A225" s="8" t="n"/>
      <c r="B225" s="9" t="n"/>
      <c r="C225" s="10" t="n"/>
      <c r="D225" s="10" t="n"/>
      <c r="E225" s="11" t="n"/>
      <c r="F225" s="11" t="n"/>
      <c r="G225" s="6">
        <f>IF(E225="","",ROUNDDOWN(E225*10/100,0))</f>
        <v/>
      </c>
      <c r="H225" s="6">
        <f>IF(F225="","",ROUNDDOWN(F225*8/100,0))</f>
        <v/>
      </c>
      <c r="I225" s="6">
        <f>IF(AND(E225="",F225=""),"",SUM(E225:H225))</f>
        <v/>
      </c>
      <c r="J225" s="8" t="n"/>
      <c r="K225" s="8" t="n"/>
      <c r="L225" s="7">
        <f>IF(I225="","",IF(K225&lt;&gt;"","入金済",IF(J225="","予定日なし",IF(J225&lt;TODAY(),"期限超過","入金待ち"))))</f>
        <v/>
      </c>
    </row>
    <row r="226">
      <c r="A226" s="8" t="n"/>
      <c r="B226" s="9" t="n"/>
      <c r="C226" s="10" t="n"/>
      <c r="D226" s="10" t="n"/>
      <c r="E226" s="11" t="n"/>
      <c r="F226" s="11" t="n"/>
      <c r="G226" s="6">
        <f>IF(E226="","",ROUNDDOWN(E226*10/100,0))</f>
        <v/>
      </c>
      <c r="H226" s="6">
        <f>IF(F226="","",ROUNDDOWN(F226*8/100,0))</f>
        <v/>
      </c>
      <c r="I226" s="6">
        <f>IF(AND(E226="",F226=""),"",SUM(E226:H226))</f>
        <v/>
      </c>
      <c r="J226" s="8" t="n"/>
      <c r="K226" s="8" t="n"/>
      <c r="L226" s="7">
        <f>IF(I226="","",IF(K226&lt;&gt;"","入金済",IF(J226="","予定日なし",IF(J226&lt;TODAY(),"期限超過","入金待ち"))))</f>
        <v/>
      </c>
    </row>
    <row r="227">
      <c r="A227" s="8" t="n"/>
      <c r="B227" s="9" t="n"/>
      <c r="C227" s="10" t="n"/>
      <c r="D227" s="10" t="n"/>
      <c r="E227" s="11" t="n"/>
      <c r="F227" s="11" t="n"/>
      <c r="G227" s="6">
        <f>IF(E227="","",ROUNDDOWN(E227*10/100,0))</f>
        <v/>
      </c>
      <c r="H227" s="6">
        <f>IF(F227="","",ROUNDDOWN(F227*8/100,0))</f>
        <v/>
      </c>
      <c r="I227" s="6">
        <f>IF(AND(E227="",F227=""),"",SUM(E227:H227))</f>
        <v/>
      </c>
      <c r="J227" s="8" t="n"/>
      <c r="K227" s="8" t="n"/>
      <c r="L227" s="7">
        <f>IF(I227="","",IF(K227&lt;&gt;"","入金済",IF(J227="","予定日なし",IF(J227&lt;TODAY(),"期限超過","入金待ち"))))</f>
        <v/>
      </c>
    </row>
    <row r="228">
      <c r="A228" s="8" t="n"/>
      <c r="B228" s="9" t="n"/>
      <c r="C228" s="10" t="n"/>
      <c r="D228" s="10" t="n"/>
      <c r="E228" s="11" t="n"/>
      <c r="F228" s="11" t="n"/>
      <c r="G228" s="6">
        <f>IF(E228="","",ROUNDDOWN(E228*10/100,0))</f>
        <v/>
      </c>
      <c r="H228" s="6">
        <f>IF(F228="","",ROUNDDOWN(F228*8/100,0))</f>
        <v/>
      </c>
      <c r="I228" s="6">
        <f>IF(AND(E228="",F228=""),"",SUM(E228:H228))</f>
        <v/>
      </c>
      <c r="J228" s="8" t="n"/>
      <c r="K228" s="8" t="n"/>
      <c r="L228" s="7">
        <f>IF(I228="","",IF(K228&lt;&gt;"","入金済",IF(J228="","予定日なし",IF(J228&lt;TODAY(),"期限超過","入金待ち"))))</f>
        <v/>
      </c>
    </row>
    <row r="229">
      <c r="A229" s="8" t="n"/>
      <c r="B229" s="9" t="n"/>
      <c r="C229" s="10" t="n"/>
      <c r="D229" s="10" t="n"/>
      <c r="E229" s="11" t="n"/>
      <c r="F229" s="11" t="n"/>
      <c r="G229" s="6">
        <f>IF(E229="","",ROUNDDOWN(E229*10/100,0))</f>
        <v/>
      </c>
      <c r="H229" s="6">
        <f>IF(F229="","",ROUNDDOWN(F229*8/100,0))</f>
        <v/>
      </c>
      <c r="I229" s="6">
        <f>IF(AND(E229="",F229=""),"",SUM(E229:H229))</f>
        <v/>
      </c>
      <c r="J229" s="8" t="n"/>
      <c r="K229" s="8" t="n"/>
      <c r="L229" s="7">
        <f>IF(I229="","",IF(K229&lt;&gt;"","入金済",IF(J229="","予定日なし",IF(J229&lt;TODAY(),"期限超過","入金待ち"))))</f>
        <v/>
      </c>
    </row>
    <row r="230">
      <c r="A230" s="8" t="n"/>
      <c r="B230" s="9" t="n"/>
      <c r="C230" s="10" t="n"/>
      <c r="D230" s="10" t="n"/>
      <c r="E230" s="11" t="n"/>
      <c r="F230" s="11" t="n"/>
      <c r="G230" s="6">
        <f>IF(E230="","",ROUNDDOWN(E230*10/100,0))</f>
        <v/>
      </c>
      <c r="H230" s="6">
        <f>IF(F230="","",ROUNDDOWN(F230*8/100,0))</f>
        <v/>
      </c>
      <c r="I230" s="6">
        <f>IF(AND(E230="",F230=""),"",SUM(E230:H230))</f>
        <v/>
      </c>
      <c r="J230" s="8" t="n"/>
      <c r="K230" s="8" t="n"/>
      <c r="L230" s="7">
        <f>IF(I230="","",IF(K230&lt;&gt;"","入金済",IF(J230="","予定日なし",IF(J230&lt;TODAY(),"期限超過","入金待ち"))))</f>
        <v/>
      </c>
    </row>
    <row r="231">
      <c r="A231" s="8" t="n"/>
      <c r="B231" s="9" t="n"/>
      <c r="C231" s="10" t="n"/>
      <c r="D231" s="10" t="n"/>
      <c r="E231" s="11" t="n"/>
      <c r="F231" s="11" t="n"/>
      <c r="G231" s="6">
        <f>IF(E231="","",ROUNDDOWN(E231*10/100,0))</f>
        <v/>
      </c>
      <c r="H231" s="6">
        <f>IF(F231="","",ROUNDDOWN(F231*8/100,0))</f>
        <v/>
      </c>
      <c r="I231" s="6">
        <f>IF(AND(E231="",F231=""),"",SUM(E231:H231))</f>
        <v/>
      </c>
      <c r="J231" s="8" t="n"/>
      <c r="K231" s="8" t="n"/>
      <c r="L231" s="7">
        <f>IF(I231="","",IF(K231&lt;&gt;"","入金済",IF(J231="","予定日なし",IF(J231&lt;TODAY(),"期限超過","入金待ち"))))</f>
        <v/>
      </c>
    </row>
    <row r="232">
      <c r="A232" s="8" t="n"/>
      <c r="B232" s="9" t="n"/>
      <c r="C232" s="10" t="n"/>
      <c r="D232" s="10" t="n"/>
      <c r="E232" s="11" t="n"/>
      <c r="F232" s="11" t="n"/>
      <c r="G232" s="6">
        <f>IF(E232="","",ROUNDDOWN(E232*10/100,0))</f>
        <v/>
      </c>
      <c r="H232" s="6">
        <f>IF(F232="","",ROUNDDOWN(F232*8/100,0))</f>
        <v/>
      </c>
      <c r="I232" s="6">
        <f>IF(AND(E232="",F232=""),"",SUM(E232:H232))</f>
        <v/>
      </c>
      <c r="J232" s="8" t="n"/>
      <c r="K232" s="8" t="n"/>
      <c r="L232" s="7">
        <f>IF(I232="","",IF(K232&lt;&gt;"","入金済",IF(J232="","予定日なし",IF(J232&lt;TODAY(),"期限超過","入金待ち"))))</f>
        <v/>
      </c>
    </row>
    <row r="233">
      <c r="A233" s="8" t="n"/>
      <c r="B233" s="9" t="n"/>
      <c r="C233" s="10" t="n"/>
      <c r="D233" s="10" t="n"/>
      <c r="E233" s="11" t="n"/>
      <c r="F233" s="11" t="n"/>
      <c r="G233" s="6">
        <f>IF(E233="","",ROUNDDOWN(E233*10/100,0))</f>
        <v/>
      </c>
      <c r="H233" s="6">
        <f>IF(F233="","",ROUNDDOWN(F233*8/100,0))</f>
        <v/>
      </c>
      <c r="I233" s="6">
        <f>IF(AND(E233="",F233=""),"",SUM(E233:H233))</f>
        <v/>
      </c>
      <c r="J233" s="8" t="n"/>
      <c r="K233" s="8" t="n"/>
      <c r="L233" s="7">
        <f>IF(I233="","",IF(K233&lt;&gt;"","入金済",IF(J233="","予定日なし",IF(J233&lt;TODAY(),"期限超過","入金待ち"))))</f>
        <v/>
      </c>
    </row>
    <row r="234">
      <c r="A234" s="8" t="n"/>
      <c r="B234" s="9" t="n"/>
      <c r="C234" s="10" t="n"/>
      <c r="D234" s="10" t="n"/>
      <c r="E234" s="11" t="n"/>
      <c r="F234" s="11" t="n"/>
      <c r="G234" s="6">
        <f>IF(E234="","",ROUNDDOWN(E234*10/100,0))</f>
        <v/>
      </c>
      <c r="H234" s="6">
        <f>IF(F234="","",ROUNDDOWN(F234*8/100,0))</f>
        <v/>
      </c>
      <c r="I234" s="6">
        <f>IF(AND(E234="",F234=""),"",SUM(E234:H234))</f>
        <v/>
      </c>
      <c r="J234" s="8" t="n"/>
      <c r="K234" s="8" t="n"/>
      <c r="L234" s="7">
        <f>IF(I234="","",IF(K234&lt;&gt;"","入金済",IF(J234="","予定日なし",IF(J234&lt;TODAY(),"期限超過","入金待ち"))))</f>
        <v/>
      </c>
    </row>
    <row r="235">
      <c r="A235" s="8" t="n"/>
      <c r="B235" s="9" t="n"/>
      <c r="C235" s="10" t="n"/>
      <c r="D235" s="10" t="n"/>
      <c r="E235" s="11" t="n"/>
      <c r="F235" s="11" t="n"/>
      <c r="G235" s="6">
        <f>IF(E235="","",ROUNDDOWN(E235*10/100,0))</f>
        <v/>
      </c>
      <c r="H235" s="6">
        <f>IF(F235="","",ROUNDDOWN(F235*8/100,0))</f>
        <v/>
      </c>
      <c r="I235" s="6">
        <f>IF(AND(E235="",F235=""),"",SUM(E235:H235))</f>
        <v/>
      </c>
      <c r="J235" s="8" t="n"/>
      <c r="K235" s="8" t="n"/>
      <c r="L235" s="7">
        <f>IF(I235="","",IF(K235&lt;&gt;"","入金済",IF(J235="","予定日なし",IF(J235&lt;TODAY(),"期限超過","入金待ち"))))</f>
        <v/>
      </c>
    </row>
    <row r="236">
      <c r="A236" s="8" t="n"/>
      <c r="B236" s="9" t="n"/>
      <c r="C236" s="10" t="n"/>
      <c r="D236" s="10" t="n"/>
      <c r="E236" s="11" t="n"/>
      <c r="F236" s="11" t="n"/>
      <c r="G236" s="6">
        <f>IF(E236="","",ROUNDDOWN(E236*10/100,0))</f>
        <v/>
      </c>
      <c r="H236" s="6">
        <f>IF(F236="","",ROUNDDOWN(F236*8/100,0))</f>
        <v/>
      </c>
      <c r="I236" s="6">
        <f>IF(AND(E236="",F236=""),"",SUM(E236:H236))</f>
        <v/>
      </c>
      <c r="J236" s="8" t="n"/>
      <c r="K236" s="8" t="n"/>
      <c r="L236" s="7">
        <f>IF(I236="","",IF(K236&lt;&gt;"","入金済",IF(J236="","予定日なし",IF(J236&lt;TODAY(),"期限超過","入金待ち"))))</f>
        <v/>
      </c>
    </row>
    <row r="237">
      <c r="A237" s="8" t="n"/>
      <c r="B237" s="9" t="n"/>
      <c r="C237" s="10" t="n"/>
      <c r="D237" s="10" t="n"/>
      <c r="E237" s="11" t="n"/>
      <c r="F237" s="11" t="n"/>
      <c r="G237" s="6">
        <f>IF(E237="","",ROUNDDOWN(E237*10/100,0))</f>
        <v/>
      </c>
      <c r="H237" s="6">
        <f>IF(F237="","",ROUNDDOWN(F237*8/100,0))</f>
        <v/>
      </c>
      <c r="I237" s="6">
        <f>IF(AND(E237="",F237=""),"",SUM(E237:H237))</f>
        <v/>
      </c>
      <c r="J237" s="8" t="n"/>
      <c r="K237" s="8" t="n"/>
      <c r="L237" s="7">
        <f>IF(I237="","",IF(K237&lt;&gt;"","入金済",IF(J237="","予定日なし",IF(J237&lt;TODAY(),"期限超過","入金待ち"))))</f>
        <v/>
      </c>
    </row>
    <row r="238">
      <c r="A238" s="8" t="n"/>
      <c r="B238" s="9" t="n"/>
      <c r="C238" s="10" t="n"/>
      <c r="D238" s="10" t="n"/>
      <c r="E238" s="11" t="n"/>
      <c r="F238" s="11" t="n"/>
      <c r="G238" s="6">
        <f>IF(E238="","",ROUNDDOWN(E238*10/100,0))</f>
        <v/>
      </c>
      <c r="H238" s="6">
        <f>IF(F238="","",ROUNDDOWN(F238*8/100,0))</f>
        <v/>
      </c>
      <c r="I238" s="6">
        <f>IF(AND(E238="",F238=""),"",SUM(E238:H238))</f>
        <v/>
      </c>
      <c r="J238" s="8" t="n"/>
      <c r="K238" s="8" t="n"/>
      <c r="L238" s="7">
        <f>IF(I238="","",IF(K238&lt;&gt;"","入金済",IF(J238="","予定日なし",IF(J238&lt;TODAY(),"期限超過","入金待ち"))))</f>
        <v/>
      </c>
    </row>
    <row r="239">
      <c r="A239" s="8" t="n"/>
      <c r="B239" s="9" t="n"/>
      <c r="C239" s="10" t="n"/>
      <c r="D239" s="10" t="n"/>
      <c r="E239" s="11" t="n"/>
      <c r="F239" s="11" t="n"/>
      <c r="G239" s="6">
        <f>IF(E239="","",ROUNDDOWN(E239*10/100,0))</f>
        <v/>
      </c>
      <c r="H239" s="6">
        <f>IF(F239="","",ROUNDDOWN(F239*8/100,0))</f>
        <v/>
      </c>
      <c r="I239" s="6">
        <f>IF(AND(E239="",F239=""),"",SUM(E239:H239))</f>
        <v/>
      </c>
      <c r="J239" s="8" t="n"/>
      <c r="K239" s="8" t="n"/>
      <c r="L239" s="7">
        <f>IF(I239="","",IF(K239&lt;&gt;"","入金済",IF(J239="","予定日なし",IF(J239&lt;TODAY(),"期限超過","入金待ち"))))</f>
        <v/>
      </c>
    </row>
    <row r="240">
      <c r="A240" s="8" t="n"/>
      <c r="B240" s="9" t="n"/>
      <c r="C240" s="10" t="n"/>
      <c r="D240" s="10" t="n"/>
      <c r="E240" s="11" t="n"/>
      <c r="F240" s="11" t="n"/>
      <c r="G240" s="6">
        <f>IF(E240="","",ROUNDDOWN(E240*10/100,0))</f>
        <v/>
      </c>
      <c r="H240" s="6">
        <f>IF(F240="","",ROUNDDOWN(F240*8/100,0))</f>
        <v/>
      </c>
      <c r="I240" s="6">
        <f>IF(AND(E240="",F240=""),"",SUM(E240:H240))</f>
        <v/>
      </c>
      <c r="J240" s="8" t="n"/>
      <c r="K240" s="8" t="n"/>
      <c r="L240" s="7">
        <f>IF(I240="","",IF(K240&lt;&gt;"","入金済",IF(J240="","予定日なし",IF(J240&lt;TODAY(),"期限超過","入金待ち"))))</f>
        <v/>
      </c>
    </row>
    <row r="241">
      <c r="A241" s="8" t="n"/>
      <c r="B241" s="9" t="n"/>
      <c r="C241" s="10" t="n"/>
      <c r="D241" s="10" t="n"/>
      <c r="E241" s="11" t="n"/>
      <c r="F241" s="11" t="n"/>
      <c r="G241" s="6">
        <f>IF(E241="","",ROUNDDOWN(E241*10/100,0))</f>
        <v/>
      </c>
      <c r="H241" s="6">
        <f>IF(F241="","",ROUNDDOWN(F241*8/100,0))</f>
        <v/>
      </c>
      <c r="I241" s="6">
        <f>IF(AND(E241="",F241=""),"",SUM(E241:H241))</f>
        <v/>
      </c>
      <c r="J241" s="8" t="n"/>
      <c r="K241" s="8" t="n"/>
      <c r="L241" s="7">
        <f>IF(I241="","",IF(K241&lt;&gt;"","入金済",IF(J241="","予定日なし",IF(J241&lt;TODAY(),"期限超過","入金待ち"))))</f>
        <v/>
      </c>
    </row>
    <row r="242">
      <c r="A242" s="8" t="n"/>
      <c r="B242" s="9" t="n"/>
      <c r="C242" s="10" t="n"/>
      <c r="D242" s="10" t="n"/>
      <c r="E242" s="11" t="n"/>
      <c r="F242" s="11" t="n"/>
      <c r="G242" s="6">
        <f>IF(E242="","",ROUNDDOWN(E242*10/100,0))</f>
        <v/>
      </c>
      <c r="H242" s="6">
        <f>IF(F242="","",ROUNDDOWN(F242*8/100,0))</f>
        <v/>
      </c>
      <c r="I242" s="6">
        <f>IF(AND(E242="",F242=""),"",SUM(E242:H242))</f>
        <v/>
      </c>
      <c r="J242" s="8" t="n"/>
      <c r="K242" s="8" t="n"/>
      <c r="L242" s="7">
        <f>IF(I242="","",IF(K242&lt;&gt;"","入金済",IF(J242="","予定日なし",IF(J242&lt;TODAY(),"期限超過","入金待ち"))))</f>
        <v/>
      </c>
    </row>
    <row r="243">
      <c r="A243" s="8" t="n"/>
      <c r="B243" s="9" t="n"/>
      <c r="C243" s="10" t="n"/>
      <c r="D243" s="10" t="n"/>
      <c r="E243" s="11" t="n"/>
      <c r="F243" s="11" t="n"/>
      <c r="G243" s="6">
        <f>IF(E243="","",ROUNDDOWN(E243*10/100,0))</f>
        <v/>
      </c>
      <c r="H243" s="6">
        <f>IF(F243="","",ROUNDDOWN(F243*8/100,0))</f>
        <v/>
      </c>
      <c r="I243" s="6">
        <f>IF(AND(E243="",F243=""),"",SUM(E243:H243))</f>
        <v/>
      </c>
      <c r="J243" s="8" t="n"/>
      <c r="K243" s="8" t="n"/>
      <c r="L243" s="7">
        <f>IF(I243="","",IF(K243&lt;&gt;"","入金済",IF(J243="","予定日なし",IF(J243&lt;TODAY(),"期限超過","入金待ち"))))</f>
        <v/>
      </c>
    </row>
    <row r="244">
      <c r="A244" s="8" t="n"/>
      <c r="B244" s="9" t="n"/>
      <c r="C244" s="10" t="n"/>
      <c r="D244" s="10" t="n"/>
      <c r="E244" s="11" t="n"/>
      <c r="F244" s="11" t="n"/>
      <c r="G244" s="6">
        <f>IF(E244="","",ROUNDDOWN(E244*10/100,0))</f>
        <v/>
      </c>
      <c r="H244" s="6">
        <f>IF(F244="","",ROUNDDOWN(F244*8/100,0))</f>
        <v/>
      </c>
      <c r="I244" s="6">
        <f>IF(AND(E244="",F244=""),"",SUM(E244:H244))</f>
        <v/>
      </c>
      <c r="J244" s="8" t="n"/>
      <c r="K244" s="8" t="n"/>
      <c r="L244" s="7">
        <f>IF(I244="","",IF(K244&lt;&gt;"","入金済",IF(J244="","予定日なし",IF(J244&lt;TODAY(),"期限超過","入金待ち"))))</f>
        <v/>
      </c>
    </row>
    <row r="245">
      <c r="A245" s="8" t="n"/>
      <c r="B245" s="9" t="n"/>
      <c r="C245" s="10" t="n"/>
      <c r="D245" s="10" t="n"/>
      <c r="E245" s="11" t="n"/>
      <c r="F245" s="11" t="n"/>
      <c r="G245" s="6">
        <f>IF(E245="","",ROUNDDOWN(E245*10/100,0))</f>
        <v/>
      </c>
      <c r="H245" s="6">
        <f>IF(F245="","",ROUNDDOWN(F245*8/100,0))</f>
        <v/>
      </c>
      <c r="I245" s="6">
        <f>IF(AND(E245="",F245=""),"",SUM(E245:H245))</f>
        <v/>
      </c>
      <c r="J245" s="8" t="n"/>
      <c r="K245" s="8" t="n"/>
      <c r="L245" s="7">
        <f>IF(I245="","",IF(K245&lt;&gt;"","入金済",IF(J245="","予定日なし",IF(J245&lt;TODAY(),"期限超過","入金待ち"))))</f>
        <v/>
      </c>
    </row>
    <row r="246">
      <c r="A246" s="8" t="n"/>
      <c r="B246" s="9" t="n"/>
      <c r="C246" s="10" t="n"/>
      <c r="D246" s="10" t="n"/>
      <c r="E246" s="11" t="n"/>
      <c r="F246" s="11" t="n"/>
      <c r="G246" s="6">
        <f>IF(E246="","",ROUNDDOWN(E246*10/100,0))</f>
        <v/>
      </c>
      <c r="H246" s="6">
        <f>IF(F246="","",ROUNDDOWN(F246*8/100,0))</f>
        <v/>
      </c>
      <c r="I246" s="6">
        <f>IF(AND(E246="",F246=""),"",SUM(E246:H246))</f>
        <v/>
      </c>
      <c r="J246" s="8" t="n"/>
      <c r="K246" s="8" t="n"/>
      <c r="L246" s="7">
        <f>IF(I246="","",IF(K246&lt;&gt;"","入金済",IF(J246="","予定日なし",IF(J246&lt;TODAY(),"期限超過","入金待ち"))))</f>
        <v/>
      </c>
    </row>
    <row r="247">
      <c r="A247" s="8" t="n"/>
      <c r="B247" s="9" t="n"/>
      <c r="C247" s="10" t="n"/>
      <c r="D247" s="10" t="n"/>
      <c r="E247" s="11" t="n"/>
      <c r="F247" s="11" t="n"/>
      <c r="G247" s="6">
        <f>IF(E247="","",ROUNDDOWN(E247*10/100,0))</f>
        <v/>
      </c>
      <c r="H247" s="6">
        <f>IF(F247="","",ROUNDDOWN(F247*8/100,0))</f>
        <v/>
      </c>
      <c r="I247" s="6">
        <f>IF(AND(E247="",F247=""),"",SUM(E247:H247))</f>
        <v/>
      </c>
      <c r="J247" s="8" t="n"/>
      <c r="K247" s="8" t="n"/>
      <c r="L247" s="7">
        <f>IF(I247="","",IF(K247&lt;&gt;"","入金済",IF(J247="","予定日なし",IF(J247&lt;TODAY(),"期限超過","入金待ち"))))</f>
        <v/>
      </c>
    </row>
    <row r="248">
      <c r="A248" s="8" t="n"/>
      <c r="B248" s="9" t="n"/>
      <c r="C248" s="10" t="n"/>
      <c r="D248" s="10" t="n"/>
      <c r="E248" s="11" t="n"/>
      <c r="F248" s="11" t="n"/>
      <c r="G248" s="6">
        <f>IF(E248="","",ROUNDDOWN(E248*10/100,0))</f>
        <v/>
      </c>
      <c r="H248" s="6">
        <f>IF(F248="","",ROUNDDOWN(F248*8/100,0))</f>
        <v/>
      </c>
      <c r="I248" s="6">
        <f>IF(AND(E248="",F248=""),"",SUM(E248:H248))</f>
        <v/>
      </c>
      <c r="J248" s="8" t="n"/>
      <c r="K248" s="8" t="n"/>
      <c r="L248" s="7">
        <f>IF(I248="","",IF(K248&lt;&gt;"","入金済",IF(J248="","予定日なし",IF(J248&lt;TODAY(),"期限超過","入金待ち"))))</f>
        <v/>
      </c>
    </row>
    <row r="249">
      <c r="A249" s="8" t="n"/>
      <c r="B249" s="9" t="n"/>
      <c r="C249" s="10" t="n"/>
      <c r="D249" s="10" t="n"/>
      <c r="E249" s="11" t="n"/>
      <c r="F249" s="11" t="n"/>
      <c r="G249" s="6">
        <f>IF(E249="","",ROUNDDOWN(E249*10/100,0))</f>
        <v/>
      </c>
      <c r="H249" s="6">
        <f>IF(F249="","",ROUNDDOWN(F249*8/100,0))</f>
        <v/>
      </c>
      <c r="I249" s="6">
        <f>IF(AND(E249="",F249=""),"",SUM(E249:H249))</f>
        <v/>
      </c>
      <c r="J249" s="8" t="n"/>
      <c r="K249" s="8" t="n"/>
      <c r="L249" s="7">
        <f>IF(I249="","",IF(K249&lt;&gt;"","入金済",IF(J249="","予定日なし",IF(J249&lt;TODAY(),"期限超過","入金待ち"))))</f>
        <v/>
      </c>
    </row>
    <row r="250">
      <c r="A250" s="8" t="n"/>
      <c r="B250" s="9" t="n"/>
      <c r="C250" s="10" t="n"/>
      <c r="D250" s="10" t="n"/>
      <c r="E250" s="11" t="n"/>
      <c r="F250" s="11" t="n"/>
      <c r="G250" s="6">
        <f>IF(E250="","",ROUNDDOWN(E250*10/100,0))</f>
        <v/>
      </c>
      <c r="H250" s="6">
        <f>IF(F250="","",ROUNDDOWN(F250*8/100,0))</f>
        <v/>
      </c>
      <c r="I250" s="6">
        <f>IF(AND(E250="",F250=""),"",SUM(E250:H250))</f>
        <v/>
      </c>
      <c r="J250" s="8" t="n"/>
      <c r="K250" s="8" t="n"/>
      <c r="L250" s="7">
        <f>IF(I250="","",IF(K250&lt;&gt;"","入金済",IF(J250="","予定日なし",IF(J250&lt;TODAY(),"期限超過","入金待ち"))))</f>
        <v/>
      </c>
    </row>
    <row r="251">
      <c r="A251" s="8" t="n"/>
      <c r="B251" s="9" t="n"/>
      <c r="C251" s="10" t="n"/>
      <c r="D251" s="10" t="n"/>
      <c r="E251" s="11" t="n"/>
      <c r="F251" s="11" t="n"/>
      <c r="G251" s="6">
        <f>IF(E251="","",ROUNDDOWN(E251*10/100,0))</f>
        <v/>
      </c>
      <c r="H251" s="6">
        <f>IF(F251="","",ROUNDDOWN(F251*8/100,0))</f>
        <v/>
      </c>
      <c r="I251" s="6">
        <f>IF(AND(E251="",F251=""),"",SUM(E251:H251))</f>
        <v/>
      </c>
      <c r="J251" s="8" t="n"/>
      <c r="K251" s="8" t="n"/>
      <c r="L251" s="7">
        <f>IF(I251="","",IF(K251&lt;&gt;"","入金済",IF(J251="","予定日なし",IF(J251&lt;TODAY(),"期限超過","入金待ち"))))</f>
        <v/>
      </c>
    </row>
    <row r="252">
      <c r="A252" s="8" t="n"/>
      <c r="B252" s="9" t="n"/>
      <c r="C252" s="10" t="n"/>
      <c r="D252" s="10" t="n"/>
      <c r="E252" s="11" t="n"/>
      <c r="F252" s="11" t="n"/>
      <c r="G252" s="6">
        <f>IF(E252="","",ROUNDDOWN(E252*10/100,0))</f>
        <v/>
      </c>
      <c r="H252" s="6">
        <f>IF(F252="","",ROUNDDOWN(F252*8/100,0))</f>
        <v/>
      </c>
      <c r="I252" s="6">
        <f>IF(AND(E252="",F252=""),"",SUM(E252:H252))</f>
        <v/>
      </c>
      <c r="J252" s="8" t="n"/>
      <c r="K252" s="8" t="n"/>
      <c r="L252" s="7">
        <f>IF(I252="","",IF(K252&lt;&gt;"","入金済",IF(J252="","予定日なし",IF(J252&lt;TODAY(),"期限超過","入金待ち"))))</f>
        <v/>
      </c>
    </row>
    <row r="253">
      <c r="A253" s="8" t="n"/>
      <c r="B253" s="9" t="n"/>
      <c r="C253" s="10" t="n"/>
      <c r="D253" s="10" t="n"/>
      <c r="E253" s="11" t="n"/>
      <c r="F253" s="11" t="n"/>
      <c r="G253" s="6">
        <f>IF(E253="","",ROUNDDOWN(E253*10/100,0))</f>
        <v/>
      </c>
      <c r="H253" s="6">
        <f>IF(F253="","",ROUNDDOWN(F253*8/100,0))</f>
        <v/>
      </c>
      <c r="I253" s="6">
        <f>IF(AND(E253="",F253=""),"",SUM(E253:H253))</f>
        <v/>
      </c>
      <c r="J253" s="8" t="n"/>
      <c r="K253" s="8" t="n"/>
      <c r="L253" s="7">
        <f>IF(I253="","",IF(K253&lt;&gt;"","入金済",IF(J253="","予定日なし",IF(J253&lt;TODAY(),"期限超過","入金待ち"))))</f>
        <v/>
      </c>
    </row>
    <row r="254">
      <c r="A254" s="8" t="n"/>
      <c r="B254" s="9" t="n"/>
      <c r="C254" s="10" t="n"/>
      <c r="D254" s="10" t="n"/>
      <c r="E254" s="11" t="n"/>
      <c r="F254" s="11" t="n"/>
      <c r="G254" s="6">
        <f>IF(E254="","",ROUNDDOWN(E254*10/100,0))</f>
        <v/>
      </c>
      <c r="H254" s="6">
        <f>IF(F254="","",ROUNDDOWN(F254*8/100,0))</f>
        <v/>
      </c>
      <c r="I254" s="6">
        <f>IF(AND(E254="",F254=""),"",SUM(E254:H254))</f>
        <v/>
      </c>
      <c r="J254" s="8" t="n"/>
      <c r="K254" s="8" t="n"/>
      <c r="L254" s="7">
        <f>IF(I254="","",IF(K254&lt;&gt;"","入金済",IF(J254="","予定日なし",IF(J254&lt;TODAY(),"期限超過","入金待ち"))))</f>
        <v/>
      </c>
    </row>
    <row r="255">
      <c r="A255" s="8" t="n"/>
      <c r="B255" s="9" t="n"/>
      <c r="C255" s="10" t="n"/>
      <c r="D255" s="10" t="n"/>
      <c r="E255" s="11" t="n"/>
      <c r="F255" s="11" t="n"/>
      <c r="G255" s="6">
        <f>IF(E255="","",ROUNDDOWN(E255*10/100,0))</f>
        <v/>
      </c>
      <c r="H255" s="6">
        <f>IF(F255="","",ROUNDDOWN(F255*8/100,0))</f>
        <v/>
      </c>
      <c r="I255" s="6">
        <f>IF(AND(E255="",F255=""),"",SUM(E255:H255))</f>
        <v/>
      </c>
      <c r="J255" s="8" t="n"/>
      <c r="K255" s="8" t="n"/>
      <c r="L255" s="7">
        <f>IF(I255="","",IF(K255&lt;&gt;"","入金済",IF(J255="","予定日なし",IF(J255&lt;TODAY(),"期限超過","入金待ち"))))</f>
        <v/>
      </c>
    </row>
    <row r="256">
      <c r="A256" s="8" t="n"/>
      <c r="B256" s="9" t="n"/>
      <c r="C256" s="10" t="n"/>
      <c r="D256" s="10" t="n"/>
      <c r="E256" s="11" t="n"/>
      <c r="F256" s="11" t="n"/>
      <c r="G256" s="6">
        <f>IF(E256="","",ROUNDDOWN(E256*10/100,0))</f>
        <v/>
      </c>
      <c r="H256" s="6">
        <f>IF(F256="","",ROUNDDOWN(F256*8/100,0))</f>
        <v/>
      </c>
      <c r="I256" s="6">
        <f>IF(AND(E256="",F256=""),"",SUM(E256:H256))</f>
        <v/>
      </c>
      <c r="J256" s="8" t="n"/>
      <c r="K256" s="8" t="n"/>
      <c r="L256" s="7">
        <f>IF(I256="","",IF(K256&lt;&gt;"","入金済",IF(J256="","予定日なし",IF(J256&lt;TODAY(),"期限超過","入金待ち"))))</f>
        <v/>
      </c>
    </row>
    <row r="257">
      <c r="A257" s="8" t="n"/>
      <c r="B257" s="9" t="n"/>
      <c r="C257" s="10" t="n"/>
      <c r="D257" s="10" t="n"/>
      <c r="E257" s="11" t="n"/>
      <c r="F257" s="11" t="n"/>
      <c r="G257" s="6">
        <f>IF(E257="","",ROUNDDOWN(E257*10/100,0))</f>
        <v/>
      </c>
      <c r="H257" s="6">
        <f>IF(F257="","",ROUNDDOWN(F257*8/100,0))</f>
        <v/>
      </c>
      <c r="I257" s="6">
        <f>IF(AND(E257="",F257=""),"",SUM(E257:H257))</f>
        <v/>
      </c>
      <c r="J257" s="8" t="n"/>
      <c r="K257" s="8" t="n"/>
      <c r="L257" s="7">
        <f>IF(I257="","",IF(K257&lt;&gt;"","入金済",IF(J257="","予定日なし",IF(J257&lt;TODAY(),"期限超過","入金待ち"))))</f>
        <v/>
      </c>
    </row>
    <row r="258">
      <c r="A258" s="8" t="n"/>
      <c r="B258" s="9" t="n"/>
      <c r="C258" s="10" t="n"/>
      <c r="D258" s="10" t="n"/>
      <c r="E258" s="11" t="n"/>
      <c r="F258" s="11" t="n"/>
      <c r="G258" s="6">
        <f>IF(E258="","",ROUNDDOWN(E258*10/100,0))</f>
        <v/>
      </c>
      <c r="H258" s="6">
        <f>IF(F258="","",ROUNDDOWN(F258*8/100,0))</f>
        <v/>
      </c>
      <c r="I258" s="6">
        <f>IF(AND(E258="",F258=""),"",SUM(E258:H258))</f>
        <v/>
      </c>
      <c r="J258" s="8" t="n"/>
      <c r="K258" s="8" t="n"/>
      <c r="L258" s="7">
        <f>IF(I258="","",IF(K258&lt;&gt;"","入金済",IF(J258="","予定日なし",IF(J258&lt;TODAY(),"期限超過","入金待ち"))))</f>
        <v/>
      </c>
    </row>
    <row r="259">
      <c r="A259" s="8" t="n"/>
      <c r="B259" s="9" t="n"/>
      <c r="C259" s="10" t="n"/>
      <c r="D259" s="10" t="n"/>
      <c r="E259" s="11" t="n"/>
      <c r="F259" s="11" t="n"/>
      <c r="G259" s="6">
        <f>IF(E259="","",ROUNDDOWN(E259*10/100,0))</f>
        <v/>
      </c>
      <c r="H259" s="6">
        <f>IF(F259="","",ROUNDDOWN(F259*8/100,0))</f>
        <v/>
      </c>
      <c r="I259" s="6">
        <f>IF(AND(E259="",F259=""),"",SUM(E259:H259))</f>
        <v/>
      </c>
      <c r="J259" s="8" t="n"/>
      <c r="K259" s="8" t="n"/>
      <c r="L259" s="7">
        <f>IF(I259="","",IF(K259&lt;&gt;"","入金済",IF(J259="","予定日なし",IF(J259&lt;TODAY(),"期限超過","入金待ち"))))</f>
        <v/>
      </c>
    </row>
    <row r="260">
      <c r="A260" s="8" t="n"/>
      <c r="B260" s="9" t="n"/>
      <c r="C260" s="10" t="n"/>
      <c r="D260" s="10" t="n"/>
      <c r="E260" s="11" t="n"/>
      <c r="F260" s="11" t="n"/>
      <c r="G260" s="6">
        <f>IF(E260="","",ROUNDDOWN(E260*10/100,0))</f>
        <v/>
      </c>
      <c r="H260" s="6">
        <f>IF(F260="","",ROUNDDOWN(F260*8/100,0))</f>
        <v/>
      </c>
      <c r="I260" s="6">
        <f>IF(AND(E260="",F260=""),"",SUM(E260:H260))</f>
        <v/>
      </c>
      <c r="J260" s="8" t="n"/>
      <c r="K260" s="8" t="n"/>
      <c r="L260" s="7">
        <f>IF(I260="","",IF(K260&lt;&gt;"","入金済",IF(J260="","予定日なし",IF(J260&lt;TODAY(),"期限超過","入金待ち"))))</f>
        <v/>
      </c>
    </row>
    <row r="261">
      <c r="A261" s="8" t="n"/>
      <c r="B261" s="9" t="n"/>
      <c r="C261" s="10" t="n"/>
      <c r="D261" s="10" t="n"/>
      <c r="E261" s="11" t="n"/>
      <c r="F261" s="11" t="n"/>
      <c r="G261" s="6">
        <f>IF(E261="","",ROUNDDOWN(E261*10/100,0))</f>
        <v/>
      </c>
      <c r="H261" s="6">
        <f>IF(F261="","",ROUNDDOWN(F261*8/100,0))</f>
        <v/>
      </c>
      <c r="I261" s="6">
        <f>IF(AND(E261="",F261=""),"",SUM(E261:H261))</f>
        <v/>
      </c>
      <c r="J261" s="8" t="n"/>
      <c r="K261" s="8" t="n"/>
      <c r="L261" s="7">
        <f>IF(I261="","",IF(K261&lt;&gt;"","入金済",IF(J261="","予定日なし",IF(J261&lt;TODAY(),"期限超過","入金待ち"))))</f>
        <v/>
      </c>
    </row>
    <row r="262">
      <c r="A262" s="8" t="n"/>
      <c r="B262" s="9" t="n"/>
      <c r="C262" s="10" t="n"/>
      <c r="D262" s="10" t="n"/>
      <c r="E262" s="11" t="n"/>
      <c r="F262" s="11" t="n"/>
      <c r="G262" s="6">
        <f>IF(E262="","",ROUNDDOWN(E262*10/100,0))</f>
        <v/>
      </c>
      <c r="H262" s="6">
        <f>IF(F262="","",ROUNDDOWN(F262*8/100,0))</f>
        <v/>
      </c>
      <c r="I262" s="6">
        <f>IF(AND(E262="",F262=""),"",SUM(E262:H262))</f>
        <v/>
      </c>
      <c r="J262" s="8" t="n"/>
      <c r="K262" s="8" t="n"/>
      <c r="L262" s="7">
        <f>IF(I262="","",IF(K262&lt;&gt;"","入金済",IF(J262="","予定日なし",IF(J262&lt;TODAY(),"期限超過","入金待ち"))))</f>
        <v/>
      </c>
    </row>
    <row r="263">
      <c r="A263" s="8" t="n"/>
      <c r="B263" s="9" t="n"/>
      <c r="C263" s="10" t="n"/>
      <c r="D263" s="10" t="n"/>
      <c r="E263" s="11" t="n"/>
      <c r="F263" s="11" t="n"/>
      <c r="G263" s="6">
        <f>IF(E263="","",ROUNDDOWN(E263*10/100,0))</f>
        <v/>
      </c>
      <c r="H263" s="6">
        <f>IF(F263="","",ROUNDDOWN(F263*8/100,0))</f>
        <v/>
      </c>
      <c r="I263" s="6">
        <f>IF(AND(E263="",F263=""),"",SUM(E263:H263))</f>
        <v/>
      </c>
      <c r="J263" s="8" t="n"/>
      <c r="K263" s="8" t="n"/>
      <c r="L263" s="7">
        <f>IF(I263="","",IF(K263&lt;&gt;"","入金済",IF(J263="","予定日なし",IF(J263&lt;TODAY(),"期限超過","入金待ち"))))</f>
        <v/>
      </c>
    </row>
    <row r="264">
      <c r="A264" s="8" t="n"/>
      <c r="B264" s="9" t="n"/>
      <c r="C264" s="10" t="n"/>
      <c r="D264" s="10" t="n"/>
      <c r="E264" s="11" t="n"/>
      <c r="F264" s="11" t="n"/>
      <c r="G264" s="6">
        <f>IF(E264="","",ROUNDDOWN(E264*10/100,0))</f>
        <v/>
      </c>
      <c r="H264" s="6">
        <f>IF(F264="","",ROUNDDOWN(F264*8/100,0))</f>
        <v/>
      </c>
      <c r="I264" s="6">
        <f>IF(AND(E264="",F264=""),"",SUM(E264:H264))</f>
        <v/>
      </c>
      <c r="J264" s="8" t="n"/>
      <c r="K264" s="8" t="n"/>
      <c r="L264" s="7">
        <f>IF(I264="","",IF(K264&lt;&gt;"","入金済",IF(J264="","予定日なし",IF(J264&lt;TODAY(),"期限超過","入金待ち"))))</f>
        <v/>
      </c>
    </row>
    <row r="265">
      <c r="A265" s="8" t="n"/>
      <c r="B265" s="9" t="n"/>
      <c r="C265" s="10" t="n"/>
      <c r="D265" s="10" t="n"/>
      <c r="E265" s="11" t="n"/>
      <c r="F265" s="11" t="n"/>
      <c r="G265" s="6">
        <f>IF(E265="","",ROUNDDOWN(E265*10/100,0))</f>
        <v/>
      </c>
      <c r="H265" s="6">
        <f>IF(F265="","",ROUNDDOWN(F265*8/100,0))</f>
        <v/>
      </c>
      <c r="I265" s="6">
        <f>IF(AND(E265="",F265=""),"",SUM(E265:H265))</f>
        <v/>
      </c>
      <c r="J265" s="8" t="n"/>
      <c r="K265" s="8" t="n"/>
      <c r="L265" s="7">
        <f>IF(I265="","",IF(K265&lt;&gt;"","入金済",IF(J265="","予定日なし",IF(J265&lt;TODAY(),"期限超過","入金待ち"))))</f>
        <v/>
      </c>
    </row>
    <row r="266">
      <c r="A266" s="8" t="n"/>
      <c r="B266" s="9" t="n"/>
      <c r="C266" s="10" t="n"/>
      <c r="D266" s="10" t="n"/>
      <c r="E266" s="11" t="n"/>
      <c r="F266" s="11" t="n"/>
      <c r="G266" s="6">
        <f>IF(E266="","",ROUNDDOWN(E266*10/100,0))</f>
        <v/>
      </c>
      <c r="H266" s="6">
        <f>IF(F266="","",ROUNDDOWN(F266*8/100,0))</f>
        <v/>
      </c>
      <c r="I266" s="6">
        <f>IF(AND(E266="",F266=""),"",SUM(E266:H266))</f>
        <v/>
      </c>
      <c r="J266" s="8" t="n"/>
      <c r="K266" s="8" t="n"/>
      <c r="L266" s="7">
        <f>IF(I266="","",IF(K266&lt;&gt;"","入金済",IF(J266="","予定日なし",IF(J266&lt;TODAY(),"期限超過","入金待ち"))))</f>
        <v/>
      </c>
    </row>
    <row r="267">
      <c r="A267" s="8" t="n"/>
      <c r="B267" s="9" t="n"/>
      <c r="C267" s="10" t="n"/>
      <c r="D267" s="10" t="n"/>
      <c r="E267" s="11" t="n"/>
      <c r="F267" s="11" t="n"/>
      <c r="G267" s="6">
        <f>IF(E267="","",ROUNDDOWN(E267*10/100,0))</f>
        <v/>
      </c>
      <c r="H267" s="6">
        <f>IF(F267="","",ROUNDDOWN(F267*8/100,0))</f>
        <v/>
      </c>
      <c r="I267" s="6">
        <f>IF(AND(E267="",F267=""),"",SUM(E267:H267))</f>
        <v/>
      </c>
      <c r="J267" s="8" t="n"/>
      <c r="K267" s="8" t="n"/>
      <c r="L267" s="7">
        <f>IF(I267="","",IF(K267&lt;&gt;"","入金済",IF(J267="","予定日なし",IF(J267&lt;TODAY(),"期限超過","入金待ち"))))</f>
        <v/>
      </c>
    </row>
    <row r="268">
      <c r="A268" s="8" t="n"/>
      <c r="B268" s="9" t="n"/>
      <c r="C268" s="10" t="n"/>
      <c r="D268" s="10" t="n"/>
      <c r="E268" s="11" t="n"/>
      <c r="F268" s="11" t="n"/>
      <c r="G268" s="6">
        <f>IF(E268="","",ROUNDDOWN(E268*10/100,0))</f>
        <v/>
      </c>
      <c r="H268" s="6">
        <f>IF(F268="","",ROUNDDOWN(F268*8/100,0))</f>
        <v/>
      </c>
      <c r="I268" s="6">
        <f>IF(AND(E268="",F268=""),"",SUM(E268:H268))</f>
        <v/>
      </c>
      <c r="J268" s="8" t="n"/>
      <c r="K268" s="8" t="n"/>
      <c r="L268" s="7">
        <f>IF(I268="","",IF(K268&lt;&gt;"","入金済",IF(J268="","予定日なし",IF(J268&lt;TODAY(),"期限超過","入金待ち"))))</f>
        <v/>
      </c>
    </row>
    <row r="269">
      <c r="A269" s="8" t="n"/>
      <c r="B269" s="9" t="n"/>
      <c r="C269" s="10" t="n"/>
      <c r="D269" s="10" t="n"/>
      <c r="E269" s="11" t="n"/>
      <c r="F269" s="11" t="n"/>
      <c r="G269" s="6">
        <f>IF(E269="","",ROUNDDOWN(E269*10/100,0))</f>
        <v/>
      </c>
      <c r="H269" s="6">
        <f>IF(F269="","",ROUNDDOWN(F269*8/100,0))</f>
        <v/>
      </c>
      <c r="I269" s="6">
        <f>IF(AND(E269="",F269=""),"",SUM(E269:H269))</f>
        <v/>
      </c>
      <c r="J269" s="8" t="n"/>
      <c r="K269" s="8" t="n"/>
      <c r="L269" s="7">
        <f>IF(I269="","",IF(K269&lt;&gt;"","入金済",IF(J269="","予定日なし",IF(J269&lt;TODAY(),"期限超過","入金待ち"))))</f>
        <v/>
      </c>
    </row>
    <row r="270">
      <c r="A270" s="8" t="n"/>
      <c r="B270" s="9" t="n"/>
      <c r="C270" s="10" t="n"/>
      <c r="D270" s="10" t="n"/>
      <c r="E270" s="11" t="n"/>
      <c r="F270" s="11" t="n"/>
      <c r="G270" s="6">
        <f>IF(E270="","",ROUNDDOWN(E270*10/100,0))</f>
        <v/>
      </c>
      <c r="H270" s="6">
        <f>IF(F270="","",ROUNDDOWN(F270*8/100,0))</f>
        <v/>
      </c>
      <c r="I270" s="6">
        <f>IF(AND(E270="",F270=""),"",SUM(E270:H270))</f>
        <v/>
      </c>
      <c r="J270" s="8" t="n"/>
      <c r="K270" s="8" t="n"/>
      <c r="L270" s="7">
        <f>IF(I270="","",IF(K270&lt;&gt;"","入金済",IF(J270="","予定日なし",IF(J270&lt;TODAY(),"期限超過","入金待ち"))))</f>
        <v/>
      </c>
    </row>
    <row r="271">
      <c r="A271" s="8" t="n"/>
      <c r="B271" s="9" t="n"/>
      <c r="C271" s="10" t="n"/>
      <c r="D271" s="10" t="n"/>
      <c r="E271" s="11" t="n"/>
      <c r="F271" s="11" t="n"/>
      <c r="G271" s="6">
        <f>IF(E271="","",ROUNDDOWN(E271*10/100,0))</f>
        <v/>
      </c>
      <c r="H271" s="6">
        <f>IF(F271="","",ROUNDDOWN(F271*8/100,0))</f>
        <v/>
      </c>
      <c r="I271" s="6">
        <f>IF(AND(E271="",F271=""),"",SUM(E271:H271))</f>
        <v/>
      </c>
      <c r="J271" s="8" t="n"/>
      <c r="K271" s="8" t="n"/>
      <c r="L271" s="7">
        <f>IF(I271="","",IF(K271&lt;&gt;"","入金済",IF(J271="","予定日なし",IF(J271&lt;TODAY(),"期限超過","入金待ち"))))</f>
        <v/>
      </c>
    </row>
    <row r="272">
      <c r="A272" s="8" t="n"/>
      <c r="B272" s="9" t="n"/>
      <c r="C272" s="10" t="n"/>
      <c r="D272" s="10" t="n"/>
      <c r="E272" s="11" t="n"/>
      <c r="F272" s="11" t="n"/>
      <c r="G272" s="6">
        <f>IF(E272="","",ROUNDDOWN(E272*10/100,0))</f>
        <v/>
      </c>
      <c r="H272" s="6">
        <f>IF(F272="","",ROUNDDOWN(F272*8/100,0))</f>
        <v/>
      </c>
      <c r="I272" s="6">
        <f>IF(AND(E272="",F272=""),"",SUM(E272:H272))</f>
        <v/>
      </c>
      <c r="J272" s="8" t="n"/>
      <c r="K272" s="8" t="n"/>
      <c r="L272" s="7">
        <f>IF(I272="","",IF(K272&lt;&gt;"","入金済",IF(J272="","予定日なし",IF(J272&lt;TODAY(),"期限超過","入金待ち"))))</f>
        <v/>
      </c>
    </row>
    <row r="273">
      <c r="A273" s="8" t="n"/>
      <c r="B273" s="9" t="n"/>
      <c r="C273" s="10" t="n"/>
      <c r="D273" s="10" t="n"/>
      <c r="E273" s="11" t="n"/>
      <c r="F273" s="11" t="n"/>
      <c r="G273" s="6">
        <f>IF(E273="","",ROUNDDOWN(E273*10/100,0))</f>
        <v/>
      </c>
      <c r="H273" s="6">
        <f>IF(F273="","",ROUNDDOWN(F273*8/100,0))</f>
        <v/>
      </c>
      <c r="I273" s="6">
        <f>IF(AND(E273="",F273=""),"",SUM(E273:H273))</f>
        <v/>
      </c>
      <c r="J273" s="8" t="n"/>
      <c r="K273" s="8" t="n"/>
      <c r="L273" s="7">
        <f>IF(I273="","",IF(K273&lt;&gt;"","入金済",IF(J273="","予定日なし",IF(J273&lt;TODAY(),"期限超過","入金待ち"))))</f>
        <v/>
      </c>
    </row>
    <row r="274">
      <c r="A274" s="8" t="n"/>
      <c r="B274" s="9" t="n"/>
      <c r="C274" s="10" t="n"/>
      <c r="D274" s="10" t="n"/>
      <c r="E274" s="11" t="n"/>
      <c r="F274" s="11" t="n"/>
      <c r="G274" s="6">
        <f>IF(E274="","",ROUNDDOWN(E274*10/100,0))</f>
        <v/>
      </c>
      <c r="H274" s="6">
        <f>IF(F274="","",ROUNDDOWN(F274*8/100,0))</f>
        <v/>
      </c>
      <c r="I274" s="6">
        <f>IF(AND(E274="",F274=""),"",SUM(E274:H274))</f>
        <v/>
      </c>
      <c r="J274" s="8" t="n"/>
      <c r="K274" s="8" t="n"/>
      <c r="L274" s="7">
        <f>IF(I274="","",IF(K274&lt;&gt;"","入金済",IF(J274="","予定日なし",IF(J274&lt;TODAY(),"期限超過","入金待ち"))))</f>
        <v/>
      </c>
    </row>
    <row r="275">
      <c r="A275" s="8" t="n"/>
      <c r="B275" s="9" t="n"/>
      <c r="C275" s="10" t="n"/>
      <c r="D275" s="10" t="n"/>
      <c r="E275" s="11" t="n"/>
      <c r="F275" s="11" t="n"/>
      <c r="G275" s="6">
        <f>IF(E275="","",ROUNDDOWN(E275*10/100,0))</f>
        <v/>
      </c>
      <c r="H275" s="6">
        <f>IF(F275="","",ROUNDDOWN(F275*8/100,0))</f>
        <v/>
      </c>
      <c r="I275" s="6">
        <f>IF(AND(E275="",F275=""),"",SUM(E275:H275))</f>
        <v/>
      </c>
      <c r="J275" s="8" t="n"/>
      <c r="K275" s="8" t="n"/>
      <c r="L275" s="7">
        <f>IF(I275="","",IF(K275&lt;&gt;"","入金済",IF(J275="","予定日なし",IF(J275&lt;TODAY(),"期限超過","入金待ち"))))</f>
        <v/>
      </c>
    </row>
    <row r="276">
      <c r="A276" s="8" t="n"/>
      <c r="B276" s="9" t="n"/>
      <c r="C276" s="10" t="n"/>
      <c r="D276" s="10" t="n"/>
      <c r="E276" s="11" t="n"/>
      <c r="F276" s="11" t="n"/>
      <c r="G276" s="6">
        <f>IF(E276="","",ROUNDDOWN(E276*10/100,0))</f>
        <v/>
      </c>
      <c r="H276" s="6">
        <f>IF(F276="","",ROUNDDOWN(F276*8/100,0))</f>
        <v/>
      </c>
      <c r="I276" s="6">
        <f>IF(AND(E276="",F276=""),"",SUM(E276:H276))</f>
        <v/>
      </c>
      <c r="J276" s="8" t="n"/>
      <c r="K276" s="8" t="n"/>
      <c r="L276" s="7">
        <f>IF(I276="","",IF(K276&lt;&gt;"","入金済",IF(J276="","予定日なし",IF(J276&lt;TODAY(),"期限超過","入金待ち"))))</f>
        <v/>
      </c>
    </row>
    <row r="277">
      <c r="A277" s="8" t="n"/>
      <c r="B277" s="9" t="n"/>
      <c r="C277" s="10" t="n"/>
      <c r="D277" s="10" t="n"/>
      <c r="E277" s="11" t="n"/>
      <c r="F277" s="11" t="n"/>
      <c r="G277" s="6">
        <f>IF(E277="","",ROUNDDOWN(E277*10/100,0))</f>
        <v/>
      </c>
      <c r="H277" s="6">
        <f>IF(F277="","",ROUNDDOWN(F277*8/100,0))</f>
        <v/>
      </c>
      <c r="I277" s="6">
        <f>IF(AND(E277="",F277=""),"",SUM(E277:H277))</f>
        <v/>
      </c>
      <c r="J277" s="8" t="n"/>
      <c r="K277" s="8" t="n"/>
      <c r="L277" s="7">
        <f>IF(I277="","",IF(K277&lt;&gt;"","入金済",IF(J277="","予定日なし",IF(J277&lt;TODAY(),"期限超過","入金待ち"))))</f>
        <v/>
      </c>
    </row>
    <row r="278">
      <c r="A278" s="8" t="n"/>
      <c r="B278" s="9" t="n"/>
      <c r="C278" s="10" t="n"/>
      <c r="D278" s="10" t="n"/>
      <c r="E278" s="11" t="n"/>
      <c r="F278" s="11" t="n"/>
      <c r="G278" s="6">
        <f>IF(E278="","",ROUNDDOWN(E278*10/100,0))</f>
        <v/>
      </c>
      <c r="H278" s="6">
        <f>IF(F278="","",ROUNDDOWN(F278*8/100,0))</f>
        <v/>
      </c>
      <c r="I278" s="6">
        <f>IF(AND(E278="",F278=""),"",SUM(E278:H278))</f>
        <v/>
      </c>
      <c r="J278" s="8" t="n"/>
      <c r="K278" s="8" t="n"/>
      <c r="L278" s="7">
        <f>IF(I278="","",IF(K278&lt;&gt;"","入金済",IF(J278="","予定日なし",IF(J278&lt;TODAY(),"期限超過","入金待ち"))))</f>
        <v/>
      </c>
    </row>
    <row r="279">
      <c r="A279" s="8" t="n"/>
      <c r="B279" s="9" t="n"/>
      <c r="C279" s="10" t="n"/>
      <c r="D279" s="10" t="n"/>
      <c r="E279" s="11" t="n"/>
      <c r="F279" s="11" t="n"/>
      <c r="G279" s="6">
        <f>IF(E279="","",ROUNDDOWN(E279*10/100,0))</f>
        <v/>
      </c>
      <c r="H279" s="6">
        <f>IF(F279="","",ROUNDDOWN(F279*8/100,0))</f>
        <v/>
      </c>
      <c r="I279" s="6">
        <f>IF(AND(E279="",F279=""),"",SUM(E279:H279))</f>
        <v/>
      </c>
      <c r="J279" s="8" t="n"/>
      <c r="K279" s="8" t="n"/>
      <c r="L279" s="7">
        <f>IF(I279="","",IF(K279&lt;&gt;"","入金済",IF(J279="","予定日なし",IF(J279&lt;TODAY(),"期限超過","入金待ち"))))</f>
        <v/>
      </c>
    </row>
    <row r="280">
      <c r="A280" s="8" t="n"/>
      <c r="B280" s="9" t="n"/>
      <c r="C280" s="10" t="n"/>
      <c r="D280" s="10" t="n"/>
      <c r="E280" s="11" t="n"/>
      <c r="F280" s="11" t="n"/>
      <c r="G280" s="6">
        <f>IF(E280="","",ROUNDDOWN(E280*10/100,0))</f>
        <v/>
      </c>
      <c r="H280" s="6">
        <f>IF(F280="","",ROUNDDOWN(F280*8/100,0))</f>
        <v/>
      </c>
      <c r="I280" s="6">
        <f>IF(AND(E280="",F280=""),"",SUM(E280:H280))</f>
        <v/>
      </c>
      <c r="J280" s="8" t="n"/>
      <c r="K280" s="8" t="n"/>
      <c r="L280" s="7">
        <f>IF(I280="","",IF(K280&lt;&gt;"","入金済",IF(J280="","予定日なし",IF(J280&lt;TODAY(),"期限超過","入金待ち"))))</f>
        <v/>
      </c>
    </row>
    <row r="281">
      <c r="A281" s="8" t="n"/>
      <c r="B281" s="9" t="n"/>
      <c r="C281" s="10" t="n"/>
      <c r="D281" s="10" t="n"/>
      <c r="E281" s="11" t="n"/>
      <c r="F281" s="11" t="n"/>
      <c r="G281" s="6">
        <f>IF(E281="","",ROUNDDOWN(E281*10/100,0))</f>
        <v/>
      </c>
      <c r="H281" s="6">
        <f>IF(F281="","",ROUNDDOWN(F281*8/100,0))</f>
        <v/>
      </c>
      <c r="I281" s="6">
        <f>IF(AND(E281="",F281=""),"",SUM(E281:H281))</f>
        <v/>
      </c>
      <c r="J281" s="8" t="n"/>
      <c r="K281" s="8" t="n"/>
      <c r="L281" s="7">
        <f>IF(I281="","",IF(K281&lt;&gt;"","入金済",IF(J281="","予定日なし",IF(J281&lt;TODAY(),"期限超過","入金待ち"))))</f>
        <v/>
      </c>
    </row>
    <row r="282">
      <c r="A282" s="8" t="n"/>
      <c r="B282" s="9" t="n"/>
      <c r="C282" s="10" t="n"/>
      <c r="D282" s="10" t="n"/>
      <c r="E282" s="11" t="n"/>
      <c r="F282" s="11" t="n"/>
      <c r="G282" s="6">
        <f>IF(E282="","",ROUNDDOWN(E282*10/100,0))</f>
        <v/>
      </c>
      <c r="H282" s="6">
        <f>IF(F282="","",ROUNDDOWN(F282*8/100,0))</f>
        <v/>
      </c>
      <c r="I282" s="6">
        <f>IF(AND(E282="",F282=""),"",SUM(E282:H282))</f>
        <v/>
      </c>
      <c r="J282" s="8" t="n"/>
      <c r="K282" s="8" t="n"/>
      <c r="L282" s="7">
        <f>IF(I282="","",IF(K282&lt;&gt;"","入金済",IF(J282="","予定日なし",IF(J282&lt;TODAY(),"期限超過","入金待ち"))))</f>
        <v/>
      </c>
    </row>
    <row r="283">
      <c r="A283" s="8" t="n"/>
      <c r="B283" s="9" t="n"/>
      <c r="C283" s="10" t="n"/>
      <c r="D283" s="10" t="n"/>
      <c r="E283" s="11" t="n"/>
      <c r="F283" s="11" t="n"/>
      <c r="G283" s="6">
        <f>IF(E283="","",ROUNDDOWN(E283*10/100,0))</f>
        <v/>
      </c>
      <c r="H283" s="6">
        <f>IF(F283="","",ROUNDDOWN(F283*8/100,0))</f>
        <v/>
      </c>
      <c r="I283" s="6">
        <f>IF(AND(E283="",F283=""),"",SUM(E283:H283))</f>
        <v/>
      </c>
      <c r="J283" s="8" t="n"/>
      <c r="K283" s="8" t="n"/>
      <c r="L283" s="7">
        <f>IF(I283="","",IF(K283&lt;&gt;"","入金済",IF(J283="","予定日なし",IF(J283&lt;TODAY(),"期限超過","入金待ち"))))</f>
        <v/>
      </c>
    </row>
    <row r="284">
      <c r="A284" s="8" t="n"/>
      <c r="B284" s="9" t="n"/>
      <c r="C284" s="10" t="n"/>
      <c r="D284" s="10" t="n"/>
      <c r="E284" s="11" t="n"/>
      <c r="F284" s="11" t="n"/>
      <c r="G284" s="6">
        <f>IF(E284="","",ROUNDDOWN(E284*10/100,0))</f>
        <v/>
      </c>
      <c r="H284" s="6">
        <f>IF(F284="","",ROUNDDOWN(F284*8/100,0))</f>
        <v/>
      </c>
      <c r="I284" s="6">
        <f>IF(AND(E284="",F284=""),"",SUM(E284:H284))</f>
        <v/>
      </c>
      <c r="J284" s="8" t="n"/>
      <c r="K284" s="8" t="n"/>
      <c r="L284" s="7">
        <f>IF(I284="","",IF(K284&lt;&gt;"","入金済",IF(J284="","予定日なし",IF(J284&lt;TODAY(),"期限超過","入金待ち"))))</f>
        <v/>
      </c>
    </row>
    <row r="285">
      <c r="A285" s="8" t="n"/>
      <c r="B285" s="9" t="n"/>
      <c r="C285" s="10" t="n"/>
      <c r="D285" s="10" t="n"/>
      <c r="E285" s="11" t="n"/>
      <c r="F285" s="11" t="n"/>
      <c r="G285" s="6">
        <f>IF(E285="","",ROUNDDOWN(E285*10/100,0))</f>
        <v/>
      </c>
      <c r="H285" s="6">
        <f>IF(F285="","",ROUNDDOWN(F285*8/100,0))</f>
        <v/>
      </c>
      <c r="I285" s="6">
        <f>IF(AND(E285="",F285=""),"",SUM(E285:H285))</f>
        <v/>
      </c>
      <c r="J285" s="8" t="n"/>
      <c r="K285" s="8" t="n"/>
      <c r="L285" s="7">
        <f>IF(I285="","",IF(K285&lt;&gt;"","入金済",IF(J285="","予定日なし",IF(J285&lt;TODAY(),"期限超過","入金待ち"))))</f>
        <v/>
      </c>
    </row>
    <row r="286">
      <c r="A286" s="8" t="n"/>
      <c r="B286" s="9" t="n"/>
      <c r="C286" s="10" t="n"/>
      <c r="D286" s="10" t="n"/>
      <c r="E286" s="11" t="n"/>
      <c r="F286" s="11" t="n"/>
      <c r="G286" s="6">
        <f>IF(E286="","",ROUNDDOWN(E286*10/100,0))</f>
        <v/>
      </c>
      <c r="H286" s="6">
        <f>IF(F286="","",ROUNDDOWN(F286*8/100,0))</f>
        <v/>
      </c>
      <c r="I286" s="6">
        <f>IF(AND(E286="",F286=""),"",SUM(E286:H286))</f>
        <v/>
      </c>
      <c r="J286" s="8" t="n"/>
      <c r="K286" s="8" t="n"/>
      <c r="L286" s="7">
        <f>IF(I286="","",IF(K286&lt;&gt;"","入金済",IF(J286="","予定日なし",IF(J286&lt;TODAY(),"期限超過","入金待ち"))))</f>
        <v/>
      </c>
    </row>
    <row r="287">
      <c r="A287" s="8" t="n"/>
      <c r="B287" s="9" t="n"/>
      <c r="C287" s="10" t="n"/>
      <c r="D287" s="10" t="n"/>
      <c r="E287" s="11" t="n"/>
      <c r="F287" s="11" t="n"/>
      <c r="G287" s="6">
        <f>IF(E287="","",ROUNDDOWN(E287*10/100,0))</f>
        <v/>
      </c>
      <c r="H287" s="6">
        <f>IF(F287="","",ROUNDDOWN(F287*8/100,0))</f>
        <v/>
      </c>
      <c r="I287" s="6">
        <f>IF(AND(E287="",F287=""),"",SUM(E287:H287))</f>
        <v/>
      </c>
      <c r="J287" s="8" t="n"/>
      <c r="K287" s="8" t="n"/>
      <c r="L287" s="7">
        <f>IF(I287="","",IF(K287&lt;&gt;"","入金済",IF(J287="","予定日なし",IF(J287&lt;TODAY(),"期限超過","入金待ち"))))</f>
        <v/>
      </c>
    </row>
    <row r="288">
      <c r="A288" s="8" t="n"/>
      <c r="B288" s="9" t="n"/>
      <c r="C288" s="10" t="n"/>
      <c r="D288" s="10" t="n"/>
      <c r="E288" s="11" t="n"/>
      <c r="F288" s="11" t="n"/>
      <c r="G288" s="6">
        <f>IF(E288="","",ROUNDDOWN(E288*10/100,0))</f>
        <v/>
      </c>
      <c r="H288" s="6">
        <f>IF(F288="","",ROUNDDOWN(F288*8/100,0))</f>
        <v/>
      </c>
      <c r="I288" s="6">
        <f>IF(AND(E288="",F288=""),"",SUM(E288:H288))</f>
        <v/>
      </c>
      <c r="J288" s="8" t="n"/>
      <c r="K288" s="8" t="n"/>
      <c r="L288" s="7">
        <f>IF(I288="","",IF(K288&lt;&gt;"","入金済",IF(J288="","予定日なし",IF(J288&lt;TODAY(),"期限超過","入金待ち"))))</f>
        <v/>
      </c>
    </row>
    <row r="289">
      <c r="A289" s="8" t="n"/>
      <c r="B289" s="9" t="n"/>
      <c r="C289" s="10" t="n"/>
      <c r="D289" s="10" t="n"/>
      <c r="E289" s="11" t="n"/>
      <c r="F289" s="11" t="n"/>
      <c r="G289" s="6">
        <f>IF(E289="","",ROUNDDOWN(E289*10/100,0))</f>
        <v/>
      </c>
      <c r="H289" s="6">
        <f>IF(F289="","",ROUNDDOWN(F289*8/100,0))</f>
        <v/>
      </c>
      <c r="I289" s="6">
        <f>IF(AND(E289="",F289=""),"",SUM(E289:H289))</f>
        <v/>
      </c>
      <c r="J289" s="8" t="n"/>
      <c r="K289" s="8" t="n"/>
      <c r="L289" s="7">
        <f>IF(I289="","",IF(K289&lt;&gt;"","入金済",IF(J289="","予定日なし",IF(J289&lt;TODAY(),"期限超過","入金待ち"))))</f>
        <v/>
      </c>
    </row>
    <row r="290">
      <c r="A290" s="8" t="n"/>
      <c r="B290" s="9" t="n"/>
      <c r="C290" s="10" t="n"/>
      <c r="D290" s="10" t="n"/>
      <c r="E290" s="11" t="n"/>
      <c r="F290" s="11" t="n"/>
      <c r="G290" s="6">
        <f>IF(E290="","",ROUNDDOWN(E290*10/100,0))</f>
        <v/>
      </c>
      <c r="H290" s="6">
        <f>IF(F290="","",ROUNDDOWN(F290*8/100,0))</f>
        <v/>
      </c>
      <c r="I290" s="6">
        <f>IF(AND(E290="",F290=""),"",SUM(E290:H290))</f>
        <v/>
      </c>
      <c r="J290" s="8" t="n"/>
      <c r="K290" s="8" t="n"/>
      <c r="L290" s="7">
        <f>IF(I290="","",IF(K290&lt;&gt;"","入金済",IF(J290="","予定日なし",IF(J290&lt;TODAY(),"期限超過","入金待ち"))))</f>
        <v/>
      </c>
    </row>
    <row r="291">
      <c r="A291" s="8" t="n"/>
      <c r="B291" s="9" t="n"/>
      <c r="C291" s="10" t="n"/>
      <c r="D291" s="10" t="n"/>
      <c r="E291" s="11" t="n"/>
      <c r="F291" s="11" t="n"/>
      <c r="G291" s="6">
        <f>IF(E291="","",ROUNDDOWN(E291*10/100,0))</f>
        <v/>
      </c>
      <c r="H291" s="6">
        <f>IF(F291="","",ROUNDDOWN(F291*8/100,0))</f>
        <v/>
      </c>
      <c r="I291" s="6">
        <f>IF(AND(E291="",F291=""),"",SUM(E291:H291))</f>
        <v/>
      </c>
      <c r="J291" s="8" t="n"/>
      <c r="K291" s="8" t="n"/>
      <c r="L291" s="7">
        <f>IF(I291="","",IF(K291&lt;&gt;"","入金済",IF(J291="","予定日なし",IF(J291&lt;TODAY(),"期限超過","入金待ち"))))</f>
        <v/>
      </c>
    </row>
    <row r="292">
      <c r="A292" s="8" t="n"/>
      <c r="B292" s="9" t="n"/>
      <c r="C292" s="10" t="n"/>
      <c r="D292" s="10" t="n"/>
      <c r="E292" s="11" t="n"/>
      <c r="F292" s="11" t="n"/>
      <c r="G292" s="6">
        <f>IF(E292="","",ROUNDDOWN(E292*10/100,0))</f>
        <v/>
      </c>
      <c r="H292" s="6">
        <f>IF(F292="","",ROUNDDOWN(F292*8/100,0))</f>
        <v/>
      </c>
      <c r="I292" s="6">
        <f>IF(AND(E292="",F292=""),"",SUM(E292:H292))</f>
        <v/>
      </c>
      <c r="J292" s="8" t="n"/>
      <c r="K292" s="8" t="n"/>
      <c r="L292" s="7">
        <f>IF(I292="","",IF(K292&lt;&gt;"","入金済",IF(J292="","予定日なし",IF(J292&lt;TODAY(),"期限超過","入金待ち"))))</f>
        <v/>
      </c>
    </row>
    <row r="293">
      <c r="A293" s="8" t="n"/>
      <c r="B293" s="9" t="n"/>
      <c r="C293" s="10" t="n"/>
      <c r="D293" s="10" t="n"/>
      <c r="E293" s="11" t="n"/>
      <c r="F293" s="11" t="n"/>
      <c r="G293" s="6">
        <f>IF(E293="","",ROUNDDOWN(E293*10/100,0))</f>
        <v/>
      </c>
      <c r="H293" s="6">
        <f>IF(F293="","",ROUNDDOWN(F293*8/100,0))</f>
        <v/>
      </c>
      <c r="I293" s="6">
        <f>IF(AND(E293="",F293=""),"",SUM(E293:H293))</f>
        <v/>
      </c>
      <c r="J293" s="8" t="n"/>
      <c r="K293" s="8" t="n"/>
      <c r="L293" s="7">
        <f>IF(I293="","",IF(K293&lt;&gt;"","入金済",IF(J293="","予定日なし",IF(J293&lt;TODAY(),"期限超過","入金待ち"))))</f>
        <v/>
      </c>
    </row>
    <row r="294">
      <c r="A294" s="8" t="n"/>
      <c r="B294" s="9" t="n"/>
      <c r="C294" s="10" t="n"/>
      <c r="D294" s="10" t="n"/>
      <c r="E294" s="11" t="n"/>
      <c r="F294" s="11" t="n"/>
      <c r="G294" s="6">
        <f>IF(E294="","",ROUNDDOWN(E294*10/100,0))</f>
        <v/>
      </c>
      <c r="H294" s="6">
        <f>IF(F294="","",ROUNDDOWN(F294*8/100,0))</f>
        <v/>
      </c>
      <c r="I294" s="6">
        <f>IF(AND(E294="",F294=""),"",SUM(E294:H294))</f>
        <v/>
      </c>
      <c r="J294" s="8" t="n"/>
      <c r="K294" s="8" t="n"/>
      <c r="L294" s="7">
        <f>IF(I294="","",IF(K294&lt;&gt;"","入金済",IF(J294="","予定日なし",IF(J294&lt;TODAY(),"期限超過","入金待ち"))))</f>
        <v/>
      </c>
    </row>
    <row r="295">
      <c r="A295" s="8" t="n"/>
      <c r="B295" s="9" t="n"/>
      <c r="C295" s="10" t="n"/>
      <c r="D295" s="10" t="n"/>
      <c r="E295" s="11" t="n"/>
      <c r="F295" s="11" t="n"/>
      <c r="G295" s="6">
        <f>IF(E295="","",ROUNDDOWN(E295*10/100,0))</f>
        <v/>
      </c>
      <c r="H295" s="6">
        <f>IF(F295="","",ROUNDDOWN(F295*8/100,0))</f>
        <v/>
      </c>
      <c r="I295" s="6">
        <f>IF(AND(E295="",F295=""),"",SUM(E295:H295))</f>
        <v/>
      </c>
      <c r="J295" s="8" t="n"/>
      <c r="K295" s="8" t="n"/>
      <c r="L295" s="7">
        <f>IF(I295="","",IF(K295&lt;&gt;"","入金済",IF(J295="","予定日なし",IF(J295&lt;TODAY(),"期限超過","入金待ち"))))</f>
        <v/>
      </c>
    </row>
    <row r="296">
      <c r="A296" s="8" t="n"/>
      <c r="B296" s="9" t="n"/>
      <c r="C296" s="10" t="n"/>
      <c r="D296" s="10" t="n"/>
      <c r="E296" s="11" t="n"/>
      <c r="F296" s="11" t="n"/>
      <c r="G296" s="6">
        <f>IF(E296="","",ROUNDDOWN(E296*10/100,0))</f>
        <v/>
      </c>
      <c r="H296" s="6">
        <f>IF(F296="","",ROUNDDOWN(F296*8/100,0))</f>
        <v/>
      </c>
      <c r="I296" s="6">
        <f>IF(AND(E296="",F296=""),"",SUM(E296:H296))</f>
        <v/>
      </c>
      <c r="J296" s="8" t="n"/>
      <c r="K296" s="8" t="n"/>
      <c r="L296" s="7">
        <f>IF(I296="","",IF(K296&lt;&gt;"","入金済",IF(J296="","予定日なし",IF(J296&lt;TODAY(),"期限超過","入金待ち"))))</f>
        <v/>
      </c>
    </row>
    <row r="297">
      <c r="A297" s="8" t="n"/>
      <c r="B297" s="9" t="n"/>
      <c r="C297" s="10" t="n"/>
      <c r="D297" s="10" t="n"/>
      <c r="E297" s="11" t="n"/>
      <c r="F297" s="11" t="n"/>
      <c r="G297" s="6">
        <f>IF(E297="","",ROUNDDOWN(E297*10/100,0))</f>
        <v/>
      </c>
      <c r="H297" s="6">
        <f>IF(F297="","",ROUNDDOWN(F297*8/100,0))</f>
        <v/>
      </c>
      <c r="I297" s="6">
        <f>IF(AND(E297="",F297=""),"",SUM(E297:H297))</f>
        <v/>
      </c>
      <c r="J297" s="8" t="n"/>
      <c r="K297" s="8" t="n"/>
      <c r="L297" s="7">
        <f>IF(I297="","",IF(K297&lt;&gt;"","入金済",IF(J297="","予定日なし",IF(J297&lt;TODAY(),"期限超過","入金待ち"))))</f>
        <v/>
      </c>
    </row>
    <row r="298">
      <c r="A298" s="8" t="n"/>
      <c r="B298" s="9" t="n"/>
      <c r="C298" s="10" t="n"/>
      <c r="D298" s="10" t="n"/>
      <c r="E298" s="11" t="n"/>
      <c r="F298" s="11" t="n"/>
      <c r="G298" s="6">
        <f>IF(E298="","",ROUNDDOWN(E298*10/100,0))</f>
        <v/>
      </c>
      <c r="H298" s="6">
        <f>IF(F298="","",ROUNDDOWN(F298*8/100,0))</f>
        <v/>
      </c>
      <c r="I298" s="6">
        <f>IF(AND(E298="",F298=""),"",SUM(E298:H298))</f>
        <v/>
      </c>
      <c r="J298" s="8" t="n"/>
      <c r="K298" s="8" t="n"/>
      <c r="L298" s="7">
        <f>IF(I298="","",IF(K298&lt;&gt;"","入金済",IF(J298="","予定日なし",IF(J298&lt;TODAY(),"期限超過","入金待ち"))))</f>
        <v/>
      </c>
    </row>
    <row r="299">
      <c r="A299" s="8" t="n"/>
      <c r="B299" s="9" t="n"/>
      <c r="C299" s="10" t="n"/>
      <c r="D299" s="10" t="n"/>
      <c r="E299" s="11" t="n"/>
      <c r="F299" s="11" t="n"/>
      <c r="G299" s="6">
        <f>IF(E299="","",ROUNDDOWN(E299*10/100,0))</f>
        <v/>
      </c>
      <c r="H299" s="6">
        <f>IF(F299="","",ROUNDDOWN(F299*8/100,0))</f>
        <v/>
      </c>
      <c r="I299" s="6">
        <f>IF(AND(E299="",F299=""),"",SUM(E299:H299))</f>
        <v/>
      </c>
      <c r="J299" s="8" t="n"/>
      <c r="K299" s="8" t="n"/>
      <c r="L299" s="7">
        <f>IF(I299="","",IF(K299&lt;&gt;"","入金済",IF(J299="","予定日なし",IF(J299&lt;TODAY(),"期限超過","入金待ち"))))</f>
        <v/>
      </c>
    </row>
    <row r="300">
      <c r="A300" s="8" t="n"/>
      <c r="B300" s="9" t="n"/>
      <c r="C300" s="10" t="n"/>
      <c r="D300" s="10" t="n"/>
      <c r="E300" s="11" t="n"/>
      <c r="F300" s="11" t="n"/>
      <c r="G300" s="6">
        <f>IF(E300="","",ROUNDDOWN(E300*10/100,0))</f>
        <v/>
      </c>
      <c r="H300" s="6">
        <f>IF(F300="","",ROUNDDOWN(F300*8/100,0))</f>
        <v/>
      </c>
      <c r="I300" s="6">
        <f>IF(AND(E300="",F300=""),"",SUM(E300:H300))</f>
        <v/>
      </c>
      <c r="J300" s="8" t="n"/>
      <c r="K300" s="8" t="n"/>
      <c r="L300" s="7">
        <f>IF(I300="","",IF(K300&lt;&gt;"","入金済",IF(J300="","予定日なし",IF(J300&lt;TODAY(),"期限超過","入金待ち"))))</f>
        <v/>
      </c>
    </row>
    <row r="301">
      <c r="A301" s="8" t="n"/>
      <c r="B301" s="9" t="n"/>
      <c r="C301" s="10" t="n"/>
      <c r="D301" s="10" t="n"/>
      <c r="E301" s="11" t="n"/>
      <c r="F301" s="11" t="n"/>
      <c r="G301" s="6">
        <f>IF(E301="","",ROUNDDOWN(E301*10/100,0))</f>
        <v/>
      </c>
      <c r="H301" s="6">
        <f>IF(F301="","",ROUNDDOWN(F301*8/100,0))</f>
        <v/>
      </c>
      <c r="I301" s="6">
        <f>IF(AND(E301="",F301=""),"",SUM(E301:H301))</f>
        <v/>
      </c>
      <c r="J301" s="8" t="n"/>
      <c r="K301" s="8" t="n"/>
      <c r="L301" s="7">
        <f>IF(I301="","",IF(K301&lt;&gt;"","入金済",IF(J301="","予定日なし",IF(J301&lt;TODAY(),"期限超過","入金待ち"))))</f>
        <v/>
      </c>
    </row>
  </sheetData>
  <autoFilter ref="A1:L301"/>
  <conditionalFormatting sqref="A2:L301">
    <cfRule type="expression" priority="1" dxfId="0">
      <formula>$L2="期限超過"</formula>
    </cfRule>
    <cfRule type="expression" priority="2" dxfId="1">
      <formula>$L2="入金済"</formula>
    </cfRule>
  </conditionalFormatting>
  <dataValidations count="4">
    <dataValidation sqref="A2:A301" showDropDown="0" showInputMessage="0" showErrorMessage="1" allowBlank="1" errorTitle="日付" error="日付で入れてください。例：2026/10/31" type="date" operator="greaterThan">
      <formula1>DATE(2000,1,1)</formula1>
    </dataValidation>
    <dataValidation sqref="J2:J301" showDropDown="0" showInputMessage="0" showErrorMessage="1" allowBlank="1" errorTitle="日付" error="日付で入れてください。例：2026/10/31" type="date" operator="greaterThan">
      <formula1>DATE(2000,1,1)</formula1>
    </dataValidation>
    <dataValidation sqref="K2:K301" showDropDown="0" showInputMessage="0" showErrorMessage="1" allowBlank="1" errorTitle="日付" error="日付で入れてください。例：2026/10/31" type="date" operator="greaterThan">
      <formula1>DATE(2000,1,1)</formula1>
    </dataValidation>
    <dataValidation sqref="E2:F301" showDropDown="0" showInputMessage="0" showErrorMessage="1" allowBlank="1" errorTitle="金額" error="税抜金額を、カンマなしの整数（円）で入れてください。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2" t="inlineStr">
        <is>
          <t>請求の集計</t>
        </is>
      </c>
    </row>
    <row r="3">
      <c r="A3" s="13" t="inlineStr">
        <is>
          <t>請求の合計（税込）</t>
        </is>
      </c>
      <c r="B3" s="14">
        <f>SUM(請求一覧!$I$2:$I$301)</f>
        <v/>
      </c>
    </row>
    <row r="4">
      <c r="A4" s="13" t="inlineStr">
        <is>
          <t>入金済みの合計</t>
        </is>
      </c>
      <c r="B4" s="14">
        <f>SUMIFS(請求一覧!$I$2:$I$301,請求一覧!$L$2:$L$301,"入金済")</f>
        <v/>
      </c>
      <c r="C4" s="15" t="inlineStr">
        <is>
          <t>「未入金の合計」は入金待ち・期限超過・予定日なしの合計です。</t>
        </is>
      </c>
    </row>
    <row r="5">
      <c r="A5" s="13" t="inlineStr">
        <is>
          <t>未入金の合計</t>
        </is>
      </c>
      <c r="B5" s="14">
        <f>SUMIFS(請求一覧!$I$2:$I$301,請求一覧!$L$2:$L$301,"&lt;&gt;入金済")</f>
        <v/>
      </c>
    </row>
    <row r="6">
      <c r="A6" s="13" t="inlineStr">
        <is>
          <t>期限超過の件数</t>
        </is>
      </c>
      <c r="B6" s="14">
        <f>COUNTIF(請求一覧!$L$2:$L$301,"期限超過")</f>
        <v/>
      </c>
    </row>
    <row r="7">
      <c r="A7" s="13" t="inlineStr">
        <is>
          <t>期限超過の金額</t>
        </is>
      </c>
      <c r="B7" s="14">
        <f>SUMIFS(請求一覧!$I$2:$I$301,請求一覧!$L$2:$L$301,"期限超過")</f>
        <v/>
      </c>
    </row>
    <row r="10">
      <c r="A10" s="16" t="inlineStr">
        <is>
          <t>月別（請求日で集計）</t>
        </is>
      </c>
    </row>
    <row r="11">
      <c r="A11" s="17" t="inlineStr">
        <is>
          <t>集計する年</t>
        </is>
      </c>
      <c r="B11" s="18" t="n">
        <v>2026</v>
      </c>
      <c r="C11" s="15" t="inlineStr">
        <is>
          <t>← 年を変えると下の表が変わります</t>
        </is>
      </c>
    </row>
    <row r="13">
      <c r="A13" s="19" t="inlineStr">
        <is>
          <t>月</t>
        </is>
      </c>
      <c r="B13" s="19" t="inlineStr">
        <is>
          <t>税抜（10%対象）</t>
        </is>
      </c>
      <c r="C13" s="19" t="inlineStr">
        <is>
          <t>税抜（8%対象）</t>
        </is>
      </c>
      <c r="D13" s="19" t="inlineStr">
        <is>
          <t>消費税（10%）</t>
        </is>
      </c>
      <c r="E13" s="19" t="inlineStr">
        <is>
          <t>消費税（8%）</t>
        </is>
      </c>
      <c r="F13" s="19" t="inlineStr">
        <is>
          <t>合計（税込）</t>
        </is>
      </c>
      <c r="G13" s="19" t="inlineStr">
        <is>
          <t>件数</t>
        </is>
      </c>
    </row>
    <row r="14">
      <c r="A14" s="20" t="inlineStr">
        <is>
          <t>1月</t>
        </is>
      </c>
      <c r="B14" s="21">
        <f>SUMIFS(請求一覧!$E$2:$E$301,請求一覧!$A$2:$A$301,"&gt;="&amp;DATE($B$11,1,1),請求一覧!$A$2:$A$301,"&lt;"&amp;DATE($B$11,1+1,1))</f>
        <v/>
      </c>
      <c r="C14" s="21">
        <f>SUMIFS(請求一覧!$F$2:$F$301,請求一覧!$A$2:$A$301,"&gt;="&amp;DATE($B$11,1,1),請求一覧!$A$2:$A$301,"&lt;"&amp;DATE($B$11,1+1,1))</f>
        <v/>
      </c>
      <c r="D14" s="21">
        <f>SUMIFS(請求一覧!$G$2:$G$301,請求一覧!$A$2:$A$301,"&gt;="&amp;DATE($B$11,1,1),請求一覧!$A$2:$A$301,"&lt;"&amp;DATE($B$11,1+1,1))</f>
        <v/>
      </c>
      <c r="E14" s="21">
        <f>SUMIFS(請求一覧!$H$2:$H$301,請求一覧!$A$2:$A$301,"&gt;="&amp;DATE($B$11,1,1),請求一覧!$A$2:$A$301,"&lt;"&amp;DATE($B$11,1+1,1))</f>
        <v/>
      </c>
      <c r="F14" s="21">
        <f>SUMIFS(請求一覧!$I$2:$I$301,請求一覧!$A$2:$A$301,"&gt;="&amp;DATE($B$11,1,1),請求一覧!$A$2:$A$301,"&lt;"&amp;DATE($B$11,1+1,1))</f>
        <v/>
      </c>
      <c r="G14" s="20">
        <f>COUNTIFS(請求一覧!$A$2:$A$301,"&gt;="&amp;DATE($B$11,1,1),請求一覧!$A$2:$A$301,"&lt;"&amp;DATE($B$11,1+1,1))</f>
        <v/>
      </c>
    </row>
    <row r="15">
      <c r="A15" s="20" t="inlineStr">
        <is>
          <t>2月</t>
        </is>
      </c>
      <c r="B15" s="21">
        <f>SUMIFS(請求一覧!$E$2:$E$301,請求一覧!$A$2:$A$301,"&gt;="&amp;DATE($B$11,2,1),請求一覧!$A$2:$A$301,"&lt;"&amp;DATE($B$11,2+1,1))</f>
        <v/>
      </c>
      <c r="C15" s="21">
        <f>SUMIFS(請求一覧!$F$2:$F$301,請求一覧!$A$2:$A$301,"&gt;="&amp;DATE($B$11,2,1),請求一覧!$A$2:$A$301,"&lt;"&amp;DATE($B$11,2+1,1))</f>
        <v/>
      </c>
      <c r="D15" s="21">
        <f>SUMIFS(請求一覧!$G$2:$G$301,請求一覧!$A$2:$A$301,"&gt;="&amp;DATE($B$11,2,1),請求一覧!$A$2:$A$301,"&lt;"&amp;DATE($B$11,2+1,1))</f>
        <v/>
      </c>
      <c r="E15" s="21">
        <f>SUMIFS(請求一覧!$H$2:$H$301,請求一覧!$A$2:$A$301,"&gt;="&amp;DATE($B$11,2,1),請求一覧!$A$2:$A$301,"&lt;"&amp;DATE($B$11,2+1,1))</f>
        <v/>
      </c>
      <c r="F15" s="21">
        <f>SUMIFS(請求一覧!$I$2:$I$301,請求一覧!$A$2:$A$301,"&gt;="&amp;DATE($B$11,2,1),請求一覧!$A$2:$A$301,"&lt;"&amp;DATE($B$11,2+1,1))</f>
        <v/>
      </c>
      <c r="G15" s="20">
        <f>COUNTIFS(請求一覧!$A$2:$A$301,"&gt;="&amp;DATE($B$11,2,1),請求一覧!$A$2:$A$301,"&lt;"&amp;DATE($B$11,2+1,1))</f>
        <v/>
      </c>
    </row>
    <row r="16">
      <c r="A16" s="20" t="inlineStr">
        <is>
          <t>3月</t>
        </is>
      </c>
      <c r="B16" s="21">
        <f>SUMIFS(請求一覧!$E$2:$E$301,請求一覧!$A$2:$A$301,"&gt;="&amp;DATE($B$11,3,1),請求一覧!$A$2:$A$301,"&lt;"&amp;DATE($B$11,3+1,1))</f>
        <v/>
      </c>
      <c r="C16" s="21">
        <f>SUMIFS(請求一覧!$F$2:$F$301,請求一覧!$A$2:$A$301,"&gt;="&amp;DATE($B$11,3,1),請求一覧!$A$2:$A$301,"&lt;"&amp;DATE($B$11,3+1,1))</f>
        <v/>
      </c>
      <c r="D16" s="21">
        <f>SUMIFS(請求一覧!$G$2:$G$301,請求一覧!$A$2:$A$301,"&gt;="&amp;DATE($B$11,3,1),請求一覧!$A$2:$A$301,"&lt;"&amp;DATE($B$11,3+1,1))</f>
        <v/>
      </c>
      <c r="E16" s="21">
        <f>SUMIFS(請求一覧!$H$2:$H$301,請求一覧!$A$2:$A$301,"&gt;="&amp;DATE($B$11,3,1),請求一覧!$A$2:$A$301,"&lt;"&amp;DATE($B$11,3+1,1))</f>
        <v/>
      </c>
      <c r="F16" s="21">
        <f>SUMIFS(請求一覧!$I$2:$I$301,請求一覧!$A$2:$A$301,"&gt;="&amp;DATE($B$11,3,1),請求一覧!$A$2:$A$301,"&lt;"&amp;DATE($B$11,3+1,1))</f>
        <v/>
      </c>
      <c r="G16" s="20">
        <f>COUNTIFS(請求一覧!$A$2:$A$301,"&gt;="&amp;DATE($B$11,3,1),請求一覧!$A$2:$A$301,"&lt;"&amp;DATE($B$11,3+1,1))</f>
        <v/>
      </c>
    </row>
    <row r="17">
      <c r="A17" s="20" t="inlineStr">
        <is>
          <t>4月</t>
        </is>
      </c>
      <c r="B17" s="21">
        <f>SUMIFS(請求一覧!$E$2:$E$301,請求一覧!$A$2:$A$301,"&gt;="&amp;DATE($B$11,4,1),請求一覧!$A$2:$A$301,"&lt;"&amp;DATE($B$11,4+1,1))</f>
        <v/>
      </c>
      <c r="C17" s="21">
        <f>SUMIFS(請求一覧!$F$2:$F$301,請求一覧!$A$2:$A$301,"&gt;="&amp;DATE($B$11,4,1),請求一覧!$A$2:$A$301,"&lt;"&amp;DATE($B$11,4+1,1))</f>
        <v/>
      </c>
      <c r="D17" s="21">
        <f>SUMIFS(請求一覧!$G$2:$G$301,請求一覧!$A$2:$A$301,"&gt;="&amp;DATE($B$11,4,1),請求一覧!$A$2:$A$301,"&lt;"&amp;DATE($B$11,4+1,1))</f>
        <v/>
      </c>
      <c r="E17" s="21">
        <f>SUMIFS(請求一覧!$H$2:$H$301,請求一覧!$A$2:$A$301,"&gt;="&amp;DATE($B$11,4,1),請求一覧!$A$2:$A$301,"&lt;"&amp;DATE($B$11,4+1,1))</f>
        <v/>
      </c>
      <c r="F17" s="21">
        <f>SUMIFS(請求一覧!$I$2:$I$301,請求一覧!$A$2:$A$301,"&gt;="&amp;DATE($B$11,4,1),請求一覧!$A$2:$A$301,"&lt;"&amp;DATE($B$11,4+1,1))</f>
        <v/>
      </c>
      <c r="G17" s="20">
        <f>COUNTIFS(請求一覧!$A$2:$A$301,"&gt;="&amp;DATE($B$11,4,1),請求一覧!$A$2:$A$301,"&lt;"&amp;DATE($B$11,4+1,1))</f>
        <v/>
      </c>
    </row>
    <row r="18">
      <c r="A18" s="20" t="inlineStr">
        <is>
          <t>5月</t>
        </is>
      </c>
      <c r="B18" s="21">
        <f>SUMIFS(請求一覧!$E$2:$E$301,請求一覧!$A$2:$A$301,"&gt;="&amp;DATE($B$11,5,1),請求一覧!$A$2:$A$301,"&lt;"&amp;DATE($B$11,5+1,1))</f>
        <v/>
      </c>
      <c r="C18" s="21">
        <f>SUMIFS(請求一覧!$F$2:$F$301,請求一覧!$A$2:$A$301,"&gt;="&amp;DATE($B$11,5,1),請求一覧!$A$2:$A$301,"&lt;"&amp;DATE($B$11,5+1,1))</f>
        <v/>
      </c>
      <c r="D18" s="21">
        <f>SUMIFS(請求一覧!$G$2:$G$301,請求一覧!$A$2:$A$301,"&gt;="&amp;DATE($B$11,5,1),請求一覧!$A$2:$A$301,"&lt;"&amp;DATE($B$11,5+1,1))</f>
        <v/>
      </c>
      <c r="E18" s="21">
        <f>SUMIFS(請求一覧!$H$2:$H$301,請求一覧!$A$2:$A$301,"&gt;="&amp;DATE($B$11,5,1),請求一覧!$A$2:$A$301,"&lt;"&amp;DATE($B$11,5+1,1))</f>
        <v/>
      </c>
      <c r="F18" s="21">
        <f>SUMIFS(請求一覧!$I$2:$I$301,請求一覧!$A$2:$A$301,"&gt;="&amp;DATE($B$11,5,1),請求一覧!$A$2:$A$301,"&lt;"&amp;DATE($B$11,5+1,1))</f>
        <v/>
      </c>
      <c r="G18" s="20">
        <f>COUNTIFS(請求一覧!$A$2:$A$301,"&gt;="&amp;DATE($B$11,5,1),請求一覧!$A$2:$A$301,"&lt;"&amp;DATE($B$11,5+1,1))</f>
        <v/>
      </c>
    </row>
    <row r="19">
      <c r="A19" s="20" t="inlineStr">
        <is>
          <t>6月</t>
        </is>
      </c>
      <c r="B19" s="21">
        <f>SUMIFS(請求一覧!$E$2:$E$301,請求一覧!$A$2:$A$301,"&gt;="&amp;DATE($B$11,6,1),請求一覧!$A$2:$A$301,"&lt;"&amp;DATE($B$11,6+1,1))</f>
        <v/>
      </c>
      <c r="C19" s="21">
        <f>SUMIFS(請求一覧!$F$2:$F$301,請求一覧!$A$2:$A$301,"&gt;="&amp;DATE($B$11,6,1),請求一覧!$A$2:$A$301,"&lt;"&amp;DATE($B$11,6+1,1))</f>
        <v/>
      </c>
      <c r="D19" s="21">
        <f>SUMIFS(請求一覧!$G$2:$G$301,請求一覧!$A$2:$A$301,"&gt;="&amp;DATE($B$11,6,1),請求一覧!$A$2:$A$301,"&lt;"&amp;DATE($B$11,6+1,1))</f>
        <v/>
      </c>
      <c r="E19" s="21">
        <f>SUMIFS(請求一覧!$H$2:$H$301,請求一覧!$A$2:$A$301,"&gt;="&amp;DATE($B$11,6,1),請求一覧!$A$2:$A$301,"&lt;"&amp;DATE($B$11,6+1,1))</f>
        <v/>
      </c>
      <c r="F19" s="21">
        <f>SUMIFS(請求一覧!$I$2:$I$301,請求一覧!$A$2:$A$301,"&gt;="&amp;DATE($B$11,6,1),請求一覧!$A$2:$A$301,"&lt;"&amp;DATE($B$11,6+1,1))</f>
        <v/>
      </c>
      <c r="G19" s="20">
        <f>COUNTIFS(請求一覧!$A$2:$A$301,"&gt;="&amp;DATE($B$11,6,1),請求一覧!$A$2:$A$301,"&lt;"&amp;DATE($B$11,6+1,1))</f>
        <v/>
      </c>
    </row>
    <row r="20">
      <c r="A20" s="20" t="inlineStr">
        <is>
          <t>7月</t>
        </is>
      </c>
      <c r="B20" s="21">
        <f>SUMIFS(請求一覧!$E$2:$E$301,請求一覧!$A$2:$A$301,"&gt;="&amp;DATE($B$11,7,1),請求一覧!$A$2:$A$301,"&lt;"&amp;DATE($B$11,7+1,1))</f>
        <v/>
      </c>
      <c r="C20" s="21">
        <f>SUMIFS(請求一覧!$F$2:$F$301,請求一覧!$A$2:$A$301,"&gt;="&amp;DATE($B$11,7,1),請求一覧!$A$2:$A$301,"&lt;"&amp;DATE($B$11,7+1,1))</f>
        <v/>
      </c>
      <c r="D20" s="21">
        <f>SUMIFS(請求一覧!$G$2:$G$301,請求一覧!$A$2:$A$301,"&gt;="&amp;DATE($B$11,7,1),請求一覧!$A$2:$A$301,"&lt;"&amp;DATE($B$11,7+1,1))</f>
        <v/>
      </c>
      <c r="E20" s="21">
        <f>SUMIFS(請求一覧!$H$2:$H$301,請求一覧!$A$2:$A$301,"&gt;="&amp;DATE($B$11,7,1),請求一覧!$A$2:$A$301,"&lt;"&amp;DATE($B$11,7+1,1))</f>
        <v/>
      </c>
      <c r="F20" s="21">
        <f>SUMIFS(請求一覧!$I$2:$I$301,請求一覧!$A$2:$A$301,"&gt;="&amp;DATE($B$11,7,1),請求一覧!$A$2:$A$301,"&lt;"&amp;DATE($B$11,7+1,1))</f>
        <v/>
      </c>
      <c r="G20" s="20">
        <f>COUNTIFS(請求一覧!$A$2:$A$301,"&gt;="&amp;DATE($B$11,7,1),請求一覧!$A$2:$A$301,"&lt;"&amp;DATE($B$11,7+1,1))</f>
        <v/>
      </c>
    </row>
    <row r="21">
      <c r="A21" s="20" t="inlineStr">
        <is>
          <t>8月</t>
        </is>
      </c>
      <c r="B21" s="21">
        <f>SUMIFS(請求一覧!$E$2:$E$301,請求一覧!$A$2:$A$301,"&gt;="&amp;DATE($B$11,8,1),請求一覧!$A$2:$A$301,"&lt;"&amp;DATE($B$11,8+1,1))</f>
        <v/>
      </c>
      <c r="C21" s="21">
        <f>SUMIFS(請求一覧!$F$2:$F$301,請求一覧!$A$2:$A$301,"&gt;="&amp;DATE($B$11,8,1),請求一覧!$A$2:$A$301,"&lt;"&amp;DATE($B$11,8+1,1))</f>
        <v/>
      </c>
      <c r="D21" s="21">
        <f>SUMIFS(請求一覧!$G$2:$G$301,請求一覧!$A$2:$A$301,"&gt;="&amp;DATE($B$11,8,1),請求一覧!$A$2:$A$301,"&lt;"&amp;DATE($B$11,8+1,1))</f>
        <v/>
      </c>
      <c r="E21" s="21">
        <f>SUMIFS(請求一覧!$H$2:$H$301,請求一覧!$A$2:$A$301,"&gt;="&amp;DATE($B$11,8,1),請求一覧!$A$2:$A$301,"&lt;"&amp;DATE($B$11,8+1,1))</f>
        <v/>
      </c>
      <c r="F21" s="21">
        <f>SUMIFS(請求一覧!$I$2:$I$301,請求一覧!$A$2:$A$301,"&gt;="&amp;DATE($B$11,8,1),請求一覧!$A$2:$A$301,"&lt;"&amp;DATE($B$11,8+1,1))</f>
        <v/>
      </c>
      <c r="G21" s="20">
        <f>COUNTIFS(請求一覧!$A$2:$A$301,"&gt;="&amp;DATE($B$11,8,1),請求一覧!$A$2:$A$301,"&lt;"&amp;DATE($B$11,8+1,1))</f>
        <v/>
      </c>
    </row>
    <row r="22">
      <c r="A22" s="20" t="inlineStr">
        <is>
          <t>9月</t>
        </is>
      </c>
      <c r="B22" s="21">
        <f>SUMIFS(請求一覧!$E$2:$E$301,請求一覧!$A$2:$A$301,"&gt;="&amp;DATE($B$11,9,1),請求一覧!$A$2:$A$301,"&lt;"&amp;DATE($B$11,9+1,1))</f>
        <v/>
      </c>
      <c r="C22" s="21">
        <f>SUMIFS(請求一覧!$F$2:$F$301,請求一覧!$A$2:$A$301,"&gt;="&amp;DATE($B$11,9,1),請求一覧!$A$2:$A$301,"&lt;"&amp;DATE($B$11,9+1,1))</f>
        <v/>
      </c>
      <c r="D22" s="21">
        <f>SUMIFS(請求一覧!$G$2:$G$301,請求一覧!$A$2:$A$301,"&gt;="&amp;DATE($B$11,9,1),請求一覧!$A$2:$A$301,"&lt;"&amp;DATE($B$11,9+1,1))</f>
        <v/>
      </c>
      <c r="E22" s="21">
        <f>SUMIFS(請求一覧!$H$2:$H$301,請求一覧!$A$2:$A$301,"&gt;="&amp;DATE($B$11,9,1),請求一覧!$A$2:$A$301,"&lt;"&amp;DATE($B$11,9+1,1))</f>
        <v/>
      </c>
      <c r="F22" s="21">
        <f>SUMIFS(請求一覧!$I$2:$I$301,請求一覧!$A$2:$A$301,"&gt;="&amp;DATE($B$11,9,1),請求一覧!$A$2:$A$301,"&lt;"&amp;DATE($B$11,9+1,1))</f>
        <v/>
      </c>
      <c r="G22" s="20">
        <f>COUNTIFS(請求一覧!$A$2:$A$301,"&gt;="&amp;DATE($B$11,9,1),請求一覧!$A$2:$A$301,"&lt;"&amp;DATE($B$11,9+1,1))</f>
        <v/>
      </c>
    </row>
    <row r="23">
      <c r="A23" s="20" t="inlineStr">
        <is>
          <t>10月</t>
        </is>
      </c>
      <c r="B23" s="21">
        <f>SUMIFS(請求一覧!$E$2:$E$301,請求一覧!$A$2:$A$301,"&gt;="&amp;DATE($B$11,10,1),請求一覧!$A$2:$A$301,"&lt;"&amp;DATE($B$11,10+1,1))</f>
        <v/>
      </c>
      <c r="C23" s="21">
        <f>SUMIFS(請求一覧!$F$2:$F$301,請求一覧!$A$2:$A$301,"&gt;="&amp;DATE($B$11,10,1),請求一覧!$A$2:$A$301,"&lt;"&amp;DATE($B$11,10+1,1))</f>
        <v/>
      </c>
      <c r="D23" s="21">
        <f>SUMIFS(請求一覧!$G$2:$G$301,請求一覧!$A$2:$A$301,"&gt;="&amp;DATE($B$11,10,1),請求一覧!$A$2:$A$301,"&lt;"&amp;DATE($B$11,10+1,1))</f>
        <v/>
      </c>
      <c r="E23" s="21">
        <f>SUMIFS(請求一覧!$H$2:$H$301,請求一覧!$A$2:$A$301,"&gt;="&amp;DATE($B$11,10,1),請求一覧!$A$2:$A$301,"&lt;"&amp;DATE($B$11,10+1,1))</f>
        <v/>
      </c>
      <c r="F23" s="21">
        <f>SUMIFS(請求一覧!$I$2:$I$301,請求一覧!$A$2:$A$301,"&gt;="&amp;DATE($B$11,10,1),請求一覧!$A$2:$A$301,"&lt;"&amp;DATE($B$11,10+1,1))</f>
        <v/>
      </c>
      <c r="G23" s="20">
        <f>COUNTIFS(請求一覧!$A$2:$A$301,"&gt;="&amp;DATE($B$11,10,1),請求一覧!$A$2:$A$301,"&lt;"&amp;DATE($B$11,10+1,1))</f>
        <v/>
      </c>
    </row>
    <row r="24">
      <c r="A24" s="20" t="inlineStr">
        <is>
          <t>11月</t>
        </is>
      </c>
      <c r="B24" s="21">
        <f>SUMIFS(請求一覧!$E$2:$E$301,請求一覧!$A$2:$A$301,"&gt;="&amp;DATE($B$11,11,1),請求一覧!$A$2:$A$301,"&lt;"&amp;DATE($B$11,11+1,1))</f>
        <v/>
      </c>
      <c r="C24" s="21">
        <f>SUMIFS(請求一覧!$F$2:$F$301,請求一覧!$A$2:$A$301,"&gt;="&amp;DATE($B$11,11,1),請求一覧!$A$2:$A$301,"&lt;"&amp;DATE($B$11,11+1,1))</f>
        <v/>
      </c>
      <c r="D24" s="21">
        <f>SUMIFS(請求一覧!$G$2:$G$301,請求一覧!$A$2:$A$301,"&gt;="&amp;DATE($B$11,11,1),請求一覧!$A$2:$A$301,"&lt;"&amp;DATE($B$11,11+1,1))</f>
        <v/>
      </c>
      <c r="E24" s="21">
        <f>SUMIFS(請求一覧!$H$2:$H$301,請求一覧!$A$2:$A$301,"&gt;="&amp;DATE($B$11,11,1),請求一覧!$A$2:$A$301,"&lt;"&amp;DATE($B$11,11+1,1))</f>
        <v/>
      </c>
      <c r="F24" s="21">
        <f>SUMIFS(請求一覧!$I$2:$I$301,請求一覧!$A$2:$A$301,"&gt;="&amp;DATE($B$11,11,1),請求一覧!$A$2:$A$301,"&lt;"&amp;DATE($B$11,11+1,1))</f>
        <v/>
      </c>
      <c r="G24" s="20">
        <f>COUNTIFS(請求一覧!$A$2:$A$301,"&gt;="&amp;DATE($B$11,11,1),請求一覧!$A$2:$A$301,"&lt;"&amp;DATE($B$11,11+1,1))</f>
        <v/>
      </c>
    </row>
    <row r="25">
      <c r="A25" s="20" t="inlineStr">
        <is>
          <t>12月</t>
        </is>
      </c>
      <c r="B25" s="21">
        <f>SUMIFS(請求一覧!$E$2:$E$301,請求一覧!$A$2:$A$301,"&gt;="&amp;DATE($B$11,12,1),請求一覧!$A$2:$A$301,"&lt;"&amp;DATE($B$11,12+1,1))</f>
        <v/>
      </c>
      <c r="C25" s="21">
        <f>SUMIFS(請求一覧!$F$2:$F$301,請求一覧!$A$2:$A$301,"&gt;="&amp;DATE($B$11,12,1),請求一覧!$A$2:$A$301,"&lt;"&amp;DATE($B$11,12+1,1))</f>
        <v/>
      </c>
      <c r="D25" s="21">
        <f>SUMIFS(請求一覧!$G$2:$G$301,請求一覧!$A$2:$A$301,"&gt;="&amp;DATE($B$11,12,1),請求一覧!$A$2:$A$301,"&lt;"&amp;DATE($B$11,12+1,1))</f>
        <v/>
      </c>
      <c r="E25" s="21">
        <f>SUMIFS(請求一覧!$H$2:$H$301,請求一覧!$A$2:$A$301,"&gt;="&amp;DATE($B$11,12,1),請求一覧!$A$2:$A$301,"&lt;"&amp;DATE($B$11,12+1,1))</f>
        <v/>
      </c>
      <c r="F25" s="21">
        <f>SUMIFS(請求一覧!$I$2:$I$301,請求一覧!$A$2:$A$301,"&gt;="&amp;DATE($B$11,12,1),請求一覧!$A$2:$A$301,"&lt;"&amp;DATE($B$11,12+1,1))</f>
        <v/>
      </c>
      <c r="G25" s="20">
        <f>COUNTIFS(請求一覧!$A$2:$A$301,"&gt;="&amp;DATE($B$11,12,1),請求一覧!$A$2:$A$301,"&lt;"&amp;DATE($B$11,12+1,1))</f>
        <v/>
      </c>
    </row>
    <row r="26">
      <c r="A26" s="13" t="inlineStr">
        <is>
          <t>年間合計</t>
        </is>
      </c>
      <c r="B26" s="22">
        <f>SUM(B14:B25)</f>
        <v/>
      </c>
      <c r="C26" s="22">
        <f>SUM(C14:C25)</f>
        <v/>
      </c>
      <c r="D26" s="22">
        <f>SUM(D14:D25)</f>
        <v/>
      </c>
      <c r="E26" s="22">
        <f>SUM(E14:E25)</f>
        <v/>
      </c>
      <c r="F26" s="22">
        <f>SUM(F14:F25)</f>
        <v/>
      </c>
      <c r="G26" s="22">
        <f>SUM(G14:G25)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使い方（請求書の発行管理表）</t>
        </is>
      </c>
    </row>
    <row r="3">
      <c r="A3" s="23" t="inlineStr">
        <is>
          <t>■ このファイルでできること</t>
        </is>
      </c>
    </row>
    <row r="4">
      <c r="A4" s="24" t="inlineStr">
        <is>
          <t>発行した請求書を1枚1行で記録し、消費税（10%・8%別）と合計、入金の状態を自動で出す管理表です。入金予定日を過ぎても入金日が空の行は赤く表示されます。</t>
        </is>
      </c>
    </row>
    <row r="5">
      <c r="A5" s="24" t="inlineStr"/>
    </row>
    <row r="6">
      <c r="A6" s="23" t="inlineStr">
        <is>
          <t>■ 入れ方（白い欄だけ入力します）</t>
        </is>
      </c>
    </row>
    <row r="7">
      <c r="A7" s="24" t="inlineStr">
        <is>
          <t>1. 2行目と3行目の黄色い行は見本です。上書きするか、行ごと削除してから使ってください。</t>
        </is>
      </c>
    </row>
    <row r="8">
      <c r="A8" s="24" t="inlineStr">
        <is>
          <t>2. 「請求日」「請求書番号」「請求先」「件名」を入れます。日付は 2026/10/31 のように入れます。</t>
        </is>
      </c>
    </row>
    <row r="9">
      <c r="A9" s="24" t="inlineStr">
        <is>
          <t>3. 「税抜金額（10%対象）」「税抜金額（8%対象）」に、その請求書の税率ごとの税抜合計を入れます。8%（軽減税率）の品目がなければ空のままで構いません。</t>
        </is>
      </c>
    </row>
    <row r="10">
      <c r="A10" s="24" t="inlineStr">
        <is>
          <t>4. 「入金予定日」を入れ、入金を確認したら「入金日」を入れます。</t>
        </is>
      </c>
    </row>
    <row r="11">
      <c r="A11" s="24" t="inlineStr"/>
    </row>
    <row r="12">
      <c r="A12" s="23" t="inlineStr">
        <is>
          <t>■ 自動で計算される欄（薄い青の欄・入力しません）</t>
        </is>
      </c>
    </row>
    <row r="13">
      <c r="A13" s="24" t="inlineStr">
        <is>
          <t>消費税（10%）＝ 税抜金額（10%対象）× 10% の1円未満を切り捨て</t>
        </is>
      </c>
    </row>
    <row r="14">
      <c r="A14" s="24" t="inlineStr">
        <is>
          <t>消費税（8%） ＝ 税抜金額（8%対象）× 8% の1円未満を切り捨て</t>
        </is>
      </c>
    </row>
    <row r="15">
      <c r="A15" s="24" t="inlineStr">
        <is>
          <t>合計（税込）＝ 税抜金額と消費税の合計</t>
        </is>
      </c>
    </row>
    <row r="16">
      <c r="A16" s="24" t="inlineStr">
        <is>
          <t>状態：入金日あり→「入金済」／入金予定日を過ぎて入金日なし→「期限超過」／それ以外→「入金待ち」（入金予定日が空なら「予定日なし」）</t>
        </is>
      </c>
    </row>
    <row r="17">
      <c r="A17" s="24" t="inlineStr"/>
    </row>
    <row r="18">
      <c r="A18" s="23" t="inlineStr">
        <is>
          <t>■ 消費税の計算について</t>
        </is>
      </c>
    </row>
    <row r="19">
      <c r="A19" s="24" t="inlineStr">
        <is>
          <t>インボイス（適格請求書）では、消費税額の1円未満の端数は「1枚の請求書につき、税率ごとに1回」処理します。品目ごとに端数処理して足し上げる方法は認められていません（国税庁 インボイスQ&amp;A 問57、2026年10月17日確認）。</t>
        </is>
      </c>
    </row>
    <row r="20">
      <c r="A20" s="24" t="inlineStr">
        <is>
          <t>この表は1行＝請求書1枚として、税率ごとの税抜合計から1回だけ計算します。端数処理の方法（切り捨て・切り上げ・四捨五入）は任意とされています。切り捨て以外にしたいときは、G列・H列の ROUNDDOWN を ROUNDUP（切り上げ）や ROUND（四捨五入）に変えてください。</t>
        </is>
      </c>
    </row>
    <row r="21">
      <c r="A21" s="24" t="inlineStr">
        <is>
          <t>請求書に書いた消費税額と、この表の消費税額が同じになっているかを確かめてください。</t>
        </is>
      </c>
    </row>
    <row r="22">
      <c r="A22" s="24" t="inlineStr"/>
    </row>
    <row r="23">
      <c r="A23" s="23" t="inlineStr">
        <is>
          <t>■ 集計シート</t>
        </is>
      </c>
    </row>
    <row r="24">
      <c r="A24" s="24" t="inlineStr">
        <is>
          <t>請求の合計・入金済み・未入金・期限超過の件数と金額を出します。月別の表は、B11に年を入れると、その年の請求日の月ごとに集計します。</t>
        </is>
      </c>
    </row>
    <row r="25">
      <c r="A25" s="24" t="inlineStr"/>
    </row>
    <row r="26">
      <c r="A26" s="23" t="inlineStr">
        <is>
          <t>■ 請求書そのものを作るとき</t>
        </is>
      </c>
    </row>
    <row r="27">
      <c r="A27" s="24" t="inlineStr">
        <is>
          <t>テマゼロAIの「請求書作成ツール（インボイス対応）」（https://temazeroai.com/invoice-pdf）で、登録番号・税率ごとの消費税を入れた請求書をPDFにできます。作った請求書の番号と金額を、この表に1行ずつ記録してください。</t>
        </is>
      </c>
    </row>
    <row r="28">
      <c r="A28" s="24" t="inlineStr"/>
    </row>
    <row r="29">
      <c r="A29" s="23" t="inlineStr">
        <is>
          <t>■ ご注意</t>
        </is>
      </c>
    </row>
    <row r="30">
      <c r="A30" s="24" t="inlineStr">
        <is>
          <t>見本の取引先・金額は架空のものです。行は300行目まで式が入っています。足りなくなったら、最後の行をコピーして下に貼り付けてください。</t>
        </is>
      </c>
    </row>
    <row r="31">
      <c r="A31" s="24" t="inlineStr">
        <is>
          <t>税率や記載事項の最新の扱いは、国税庁の案内で確認してください。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2026-10-17T07:21:23Z</dcterms:created>
  <dcterms:modified xmlns:dcterms="http://purl.org/dc/terms/" xmlns:xsi="http://www.w3.org/2001/XMLSchema-instance" xsi:type="dcterms:W3CDTF">2026-10-17T08:07:02Z</dcterms:modified>
</cp:coreProperties>
</file>